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8_{9A169492-3A0C-42A0-8729-638516C5396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quantités" sheetId="1" r:id="rId1"/>
    <sheet name="avant métré" sheetId="2" r:id="rId2"/>
    <sheet name="Feuil3" sheetId="3" r:id="rId3"/>
  </sheets>
  <definedNames>
    <definedName name="_Toc352338917" localSheetId="0">quantités!$B$26</definedName>
    <definedName name="_Toc352338918" localSheetId="0">quantités!$B$27</definedName>
    <definedName name="_Toc352338919" localSheetId="0">quantités!$B$53</definedName>
    <definedName name="_Toc352338920" localSheetId="0">quantités!$B$64</definedName>
    <definedName name="_Toc352338925" localSheetId="0">quantités!$B$144</definedName>
    <definedName name="_Toc399843795" localSheetId="0">quantités!$B$7</definedName>
    <definedName name="_Toc399843798" localSheetId="0">quantités!$B$71</definedName>
    <definedName name="_Toc399843799" localSheetId="0">quantités!$B$110</definedName>
    <definedName name="_Toc399843800" localSheetId="0">quantités!$A$131</definedName>
    <definedName name="_xlnm.Print_Area" localSheetId="0">quantités!$A$1:$G$182</definedName>
    <definedName name="_xlnm.Print_Titles" localSheetId="0">quantités!$5:$6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0" i="1" l="1"/>
  <c r="D148" i="1"/>
  <c r="D147" i="1"/>
  <c r="D146" i="1"/>
  <c r="D139" i="1"/>
  <c r="D138" i="1"/>
  <c r="D136" i="1"/>
  <c r="D63" i="1"/>
  <c r="D25" i="1"/>
  <c r="D24" i="1"/>
  <c r="D23" i="1"/>
  <c r="D21" i="1"/>
  <c r="D20" i="1"/>
  <c r="F419" i="2"/>
  <c r="F418" i="2"/>
  <c r="H421" i="2" s="1"/>
  <c r="F160" i="2"/>
  <c r="H160" i="2" s="1"/>
  <c r="F158" i="2"/>
  <c r="H158" i="2" s="1"/>
  <c r="F154" i="2"/>
  <c r="F155" i="2"/>
  <c r="F153" i="2"/>
  <c r="F152" i="2"/>
  <c r="F151" i="2"/>
  <c r="F552" i="2"/>
  <c r="F551" i="2"/>
  <c r="F550" i="2"/>
  <c r="F549" i="2"/>
  <c r="F547" i="2"/>
  <c r="F546" i="2"/>
  <c r="F545" i="2"/>
  <c r="F544" i="2"/>
  <c r="F539" i="2"/>
  <c r="F540" i="2"/>
  <c r="F541" i="2"/>
  <c r="F542" i="2"/>
  <c r="F538" i="2"/>
  <c r="F530" i="2"/>
  <c r="F531" i="2"/>
  <c r="F532" i="2"/>
  <c r="F529" i="2"/>
  <c r="F526" i="2"/>
  <c r="F528" i="2"/>
  <c r="F527" i="2"/>
  <c r="F525" i="2"/>
  <c r="F518" i="2"/>
  <c r="F519" i="2"/>
  <c r="F517" i="2"/>
  <c r="C515" i="2"/>
  <c r="F515" i="2" s="1"/>
  <c r="C514" i="2"/>
  <c r="F514" i="2" s="1"/>
  <c r="C511" i="2"/>
  <c r="C512" i="2"/>
  <c r="F512" i="2" s="1"/>
  <c r="B511" i="2"/>
  <c r="C510" i="2"/>
  <c r="F510" i="2" s="1"/>
  <c r="C509" i="2"/>
  <c r="F509" i="2" s="1"/>
  <c r="F504" i="2"/>
  <c r="F507" i="2"/>
  <c r="F505" i="2"/>
  <c r="F506" i="2"/>
  <c r="F503" i="2"/>
  <c r="F499" i="2"/>
  <c r="F500" i="2"/>
  <c r="F501" i="2"/>
  <c r="F498" i="2"/>
  <c r="F494" i="2"/>
  <c r="F495" i="2"/>
  <c r="F496" i="2"/>
  <c r="F493" i="2"/>
  <c r="E489" i="2"/>
  <c r="F489" i="2" s="1"/>
  <c r="E488" i="2"/>
  <c r="F488" i="2" s="1"/>
  <c r="E487" i="2"/>
  <c r="F487" i="2" s="1"/>
  <c r="E486" i="2"/>
  <c r="F486" i="2" s="1"/>
  <c r="E485" i="2"/>
  <c r="F485" i="2" s="1"/>
  <c r="E484" i="2"/>
  <c r="F484" i="2" s="1"/>
  <c r="E482" i="2"/>
  <c r="F482" i="2" s="1"/>
  <c r="E481" i="2"/>
  <c r="F481" i="2" s="1"/>
  <c r="E480" i="2"/>
  <c r="F480" i="2" s="1"/>
  <c r="E479" i="2"/>
  <c r="F479" i="2" s="1"/>
  <c r="E478" i="2"/>
  <c r="F478" i="2" s="1"/>
  <c r="E477" i="2"/>
  <c r="F477" i="2" s="1"/>
  <c r="E476" i="2"/>
  <c r="F476" i="2" s="1"/>
  <c r="E475" i="2"/>
  <c r="F475" i="2" s="1"/>
  <c r="E474" i="2"/>
  <c r="F474" i="2" s="1"/>
  <c r="E472" i="2"/>
  <c r="F472" i="2" s="1"/>
  <c r="E471" i="2"/>
  <c r="F471" i="2" s="1"/>
  <c r="E470" i="2"/>
  <c r="F470" i="2" s="1"/>
  <c r="E469" i="2"/>
  <c r="F469" i="2" s="1"/>
  <c r="E468" i="2"/>
  <c r="F468" i="2" s="1"/>
  <c r="E467" i="2"/>
  <c r="F467" i="2" s="1"/>
  <c r="E466" i="2"/>
  <c r="F466" i="2" s="1"/>
  <c r="E465" i="2"/>
  <c r="F465" i="2" s="1"/>
  <c r="F463" i="2"/>
  <c r="G459" i="2"/>
  <c r="G439" i="2"/>
  <c r="F450" i="2"/>
  <c r="F449" i="2"/>
  <c r="F447" i="2"/>
  <c r="F446" i="2"/>
  <c r="F444" i="2"/>
  <c r="F443" i="2"/>
  <c r="F332" i="2"/>
  <c r="F333" i="2"/>
  <c r="F334" i="2"/>
  <c r="F335" i="2"/>
  <c r="F336" i="2"/>
  <c r="F337" i="2"/>
  <c r="F338" i="2"/>
  <c r="F331" i="2"/>
  <c r="F324" i="2"/>
  <c r="F325" i="2"/>
  <c r="F326" i="2"/>
  <c r="F327" i="2"/>
  <c r="F328" i="2"/>
  <c r="F329" i="2"/>
  <c r="F323" i="2"/>
  <c r="F322" i="2"/>
  <c r="F319" i="2"/>
  <c r="F320" i="2"/>
  <c r="F318" i="2"/>
  <c r="F317" i="2"/>
  <c r="F316" i="2"/>
  <c r="F315" i="2"/>
  <c r="F314" i="2"/>
  <c r="F313" i="2"/>
  <c r="F312" i="2"/>
  <c r="F311" i="2"/>
  <c r="F310" i="2"/>
  <c r="F308" i="2"/>
  <c r="F300" i="2"/>
  <c r="F301" i="2"/>
  <c r="F302" i="2"/>
  <c r="F303" i="2"/>
  <c r="F304" i="2"/>
  <c r="F305" i="2"/>
  <c r="F306" i="2"/>
  <c r="F307" i="2"/>
  <c r="F299" i="2"/>
  <c r="F288" i="2"/>
  <c r="F289" i="2"/>
  <c r="F290" i="2"/>
  <c r="F291" i="2"/>
  <c r="F292" i="2"/>
  <c r="F293" i="2"/>
  <c r="F294" i="2"/>
  <c r="F295" i="2"/>
  <c r="F296" i="2"/>
  <c r="F287" i="2"/>
  <c r="F277" i="2"/>
  <c r="F278" i="2"/>
  <c r="F279" i="2"/>
  <c r="F280" i="2"/>
  <c r="F281" i="2"/>
  <c r="F282" i="2"/>
  <c r="F283" i="2"/>
  <c r="F284" i="2"/>
  <c r="F285" i="2"/>
  <c r="F276" i="2"/>
  <c r="F265" i="2"/>
  <c r="F266" i="2"/>
  <c r="F267" i="2"/>
  <c r="F268" i="2"/>
  <c r="F269" i="2"/>
  <c r="F270" i="2"/>
  <c r="F271" i="2"/>
  <c r="F272" i="2"/>
  <c r="F273" i="2"/>
  <c r="F274" i="2"/>
  <c r="F264" i="2"/>
  <c r="F259" i="2"/>
  <c r="F260" i="2"/>
  <c r="F261" i="2"/>
  <c r="F262" i="2"/>
  <c r="F258" i="2"/>
  <c r="G255" i="2"/>
  <c r="G249" i="2"/>
  <c r="F241" i="2"/>
  <c r="F240" i="2"/>
  <c r="G233" i="2"/>
  <c r="G228" i="2"/>
  <c r="G226" i="2"/>
  <c r="G219" i="2"/>
  <c r="G211" i="2"/>
  <c r="G201" i="2"/>
  <c r="H187" i="2"/>
  <c r="H178" i="2"/>
  <c r="H182" i="2" s="1"/>
  <c r="H191" i="2" s="1"/>
  <c r="H173" i="2"/>
  <c r="H174" i="2" s="1"/>
  <c r="H189" i="2" s="1"/>
  <c r="H167" i="2"/>
  <c r="H169" i="2" s="1"/>
  <c r="H145" i="2"/>
  <c r="F102" i="2"/>
  <c r="F103" i="2"/>
  <c r="F101" i="2"/>
  <c r="H98" i="2"/>
  <c r="F85" i="2"/>
  <c r="F86" i="2"/>
  <c r="F87" i="2"/>
  <c r="F74" i="2"/>
  <c r="E81" i="2"/>
  <c r="F81" i="2" s="1"/>
  <c r="E79" i="2"/>
  <c r="F79" i="2" s="1"/>
  <c r="E78" i="2"/>
  <c r="F78" i="2" s="1"/>
  <c r="E76" i="2"/>
  <c r="F76" i="2" s="1"/>
  <c r="E75" i="2"/>
  <c r="F75" i="2" s="1"/>
  <c r="E73" i="2"/>
  <c r="F73" i="2" s="1"/>
  <c r="E72" i="2"/>
  <c r="F72" i="2" s="1"/>
  <c r="E71" i="2"/>
  <c r="F71" i="2" s="1"/>
  <c r="H68" i="2"/>
  <c r="D15" i="1" s="1"/>
  <c r="F47" i="2"/>
  <c r="F48" i="2"/>
  <c r="F49" i="2"/>
  <c r="F37" i="2"/>
  <c r="F38" i="2"/>
  <c r="F39" i="2"/>
  <c r="F40" i="2"/>
  <c r="F41" i="2"/>
  <c r="F36" i="2"/>
  <c r="F29" i="2"/>
  <c r="F30" i="2"/>
  <c r="F31" i="2"/>
  <c r="F32" i="2"/>
  <c r="F33" i="2"/>
  <c r="F34" i="2"/>
  <c r="F28" i="2"/>
  <c r="F20" i="2"/>
  <c r="F21" i="2"/>
  <c r="F22" i="2"/>
  <c r="F23" i="2"/>
  <c r="F24" i="2"/>
  <c r="F25" i="2"/>
  <c r="F26" i="2"/>
  <c r="F19" i="2"/>
  <c r="F46" i="2"/>
  <c r="F17" i="2"/>
  <c r="F16" i="2"/>
  <c r="J8" i="1"/>
  <c r="D51" i="1" l="1"/>
  <c r="D52" i="1" s="1"/>
  <c r="G451" i="2"/>
  <c r="H533" i="2"/>
  <c r="H553" i="2"/>
  <c r="G520" i="2"/>
  <c r="H156" i="2"/>
  <c r="F511" i="2"/>
  <c r="G513" i="2" s="1"/>
  <c r="G508" i="2"/>
  <c r="G516" i="2"/>
  <c r="H490" i="2"/>
  <c r="G445" i="2"/>
  <c r="G448" i="2"/>
  <c r="G330" i="2"/>
  <c r="G339" i="2"/>
  <c r="G242" i="2"/>
  <c r="H256" i="2" s="1"/>
  <c r="G309" i="2"/>
  <c r="G321" i="2"/>
  <c r="G275" i="2"/>
  <c r="G297" i="2"/>
  <c r="H229" i="2"/>
  <c r="G286" i="2"/>
  <c r="G263" i="2"/>
  <c r="H180" i="2"/>
  <c r="H104" i="2"/>
  <c r="H88" i="2"/>
  <c r="H82" i="2"/>
  <c r="G50" i="2"/>
  <c r="G42" i="2"/>
  <c r="H198" i="2" l="1"/>
  <c r="H521" i="2"/>
  <c r="H460" i="2"/>
  <c r="H340" i="2"/>
  <c r="H298" i="2"/>
  <c r="H51" i="2"/>
  <c r="H162" i="2" l="1"/>
  <c r="G433" i="2" l="1"/>
  <c r="H440" i="2" s="1"/>
</calcChain>
</file>

<file path=xl/sharedStrings.xml><?xml version="1.0" encoding="utf-8"?>
<sst xmlns="http://schemas.openxmlformats.org/spreadsheetml/2006/main" count="579" uniqueCount="234">
  <si>
    <t xml:space="preserve">BORDEREAU DES PRIX - DETAIL ESTIMATIF </t>
  </si>
  <si>
    <t xml:space="preserve">N° </t>
  </si>
  <si>
    <t xml:space="preserve">DESIGNATION DES OUVRAGES </t>
  </si>
  <si>
    <t xml:space="preserve">U </t>
  </si>
  <si>
    <t>QTE</t>
  </si>
  <si>
    <t xml:space="preserve">PU </t>
  </si>
  <si>
    <t>PT</t>
  </si>
  <si>
    <t xml:space="preserve">En chiffre </t>
  </si>
  <si>
    <t>En lettres</t>
  </si>
  <si>
    <t xml:space="preserve"> HT </t>
  </si>
  <si>
    <t>La prise de terre:</t>
  </si>
  <si>
    <t xml:space="preserve">Ens </t>
  </si>
  <si>
    <t>COFFRETS DE DISTRIBUTION ET COMPTEURS :</t>
  </si>
  <si>
    <t xml:space="preserve">TABLEAUX ET COFFRETS BT </t>
  </si>
  <si>
    <t>Tabeleau Appartement</t>
  </si>
  <si>
    <t>U</t>
  </si>
  <si>
    <t xml:space="preserve">Tabeleau Magasin </t>
  </si>
  <si>
    <t>Tabeleau escalier</t>
  </si>
  <si>
    <t>CABLES BASSE TENSION.</t>
  </si>
  <si>
    <t>Câble U1000R02V 2x 10 mm² + T</t>
  </si>
  <si>
    <t>ML</t>
  </si>
  <si>
    <t>FOYERS LUMINEUX ET PRISE DE COURANT.</t>
  </si>
  <si>
    <t xml:space="preserve">Foyer sur simple allumage </t>
  </si>
  <si>
    <t>Deux Foyer sur double allumage</t>
  </si>
  <si>
    <t xml:space="preserve"> Foyer sur  va et vient</t>
  </si>
  <si>
    <t>PRISE DE COURANT</t>
  </si>
  <si>
    <t xml:space="preserve"> PRISE TELEPHONE</t>
  </si>
  <si>
    <t>PRISE SAT</t>
  </si>
  <si>
    <t>Lustrerie</t>
  </si>
  <si>
    <t>INTERPHONE:</t>
  </si>
  <si>
    <t>BRANCHEMENT AU RESEAU DE DISTRIBUTION D'EAU POTABLE</t>
  </si>
  <si>
    <t>F</t>
  </si>
  <si>
    <t>NOURICE  POUR 3 COMPTEUR :</t>
  </si>
  <si>
    <t>Niche compteur plomberie :</t>
  </si>
  <si>
    <t>Canalisations en PPR</t>
  </si>
  <si>
    <t>les travaux de réfection :</t>
  </si>
  <si>
    <r>
      <t>a-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Porte en bois de l’entrée principale de 122x309</t>
    </r>
  </si>
  <si>
    <r>
      <t>b-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Porte en bois de 114x276</t>
    </r>
  </si>
  <si>
    <r>
      <t>c-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Porte vitrée en bois de 96x275</t>
    </r>
  </si>
  <si>
    <r>
      <t>d-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Porte vitrée en bois de 110x275</t>
    </r>
  </si>
  <si>
    <r>
      <t>e-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Porte vitrée en bois de 88x205</t>
    </r>
  </si>
  <si>
    <r>
      <t>f-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Porte en bois de 112x273</t>
    </r>
  </si>
  <si>
    <r>
      <t>g-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fenêtre en bois de 80x99</t>
    </r>
  </si>
  <si>
    <r>
      <t>h-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fenêtre en bois de 90x181</t>
    </r>
  </si>
  <si>
    <r>
      <t>i-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fenêtre en aluminium de 72x117 + grille métallique</t>
    </r>
  </si>
  <si>
    <r>
      <t>j-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porte métallique de 114x216</t>
    </r>
  </si>
  <si>
    <t xml:space="preserve"> fourniture partielle avec des travaux de réfection:</t>
  </si>
  <si>
    <r>
      <t>a-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Fenêtre en bois de 94x181+ grille métallique.</t>
    </r>
  </si>
  <si>
    <t>b-Fenêtre en bois de 101x131+ grille métallique</t>
  </si>
  <si>
    <t>c-Porte-fenêtre en bois de 115x291</t>
  </si>
  <si>
    <r>
      <t>c1 -Localisation : chambre de l’appartement du 1</t>
    </r>
    <r>
      <rPr>
        <i/>
        <vertAlign val="superscript"/>
        <sz val="10"/>
        <color theme="1"/>
        <rFont val="Times New Roman"/>
        <family val="1"/>
      </rPr>
      <t>er</t>
    </r>
    <r>
      <rPr>
        <i/>
        <sz val="10"/>
        <color theme="1"/>
        <rFont val="Times New Roman"/>
        <family val="1"/>
      </rPr>
      <t xml:space="preserve"> étage</t>
    </r>
  </si>
  <si>
    <r>
      <t>c2 -Localisation : salon de l’appartement du 1</t>
    </r>
    <r>
      <rPr>
        <i/>
        <vertAlign val="superscript"/>
        <sz val="10"/>
        <color theme="1"/>
        <rFont val="Times New Roman"/>
        <family val="1"/>
      </rPr>
      <t>er</t>
    </r>
    <r>
      <rPr>
        <i/>
        <sz val="10"/>
        <color theme="1"/>
        <rFont val="Times New Roman"/>
        <family val="1"/>
      </rPr>
      <t xml:space="preserve"> étage</t>
    </r>
  </si>
  <si>
    <r>
      <t>c3 -Localisation : salon de l’appartement du 1</t>
    </r>
    <r>
      <rPr>
        <i/>
        <vertAlign val="superscript"/>
        <sz val="10"/>
        <color theme="1"/>
        <rFont val="Times New Roman"/>
        <family val="1"/>
      </rPr>
      <t>er</t>
    </r>
    <r>
      <rPr>
        <i/>
        <sz val="10"/>
        <color theme="1"/>
        <rFont val="Times New Roman"/>
        <family val="1"/>
      </rPr>
      <t xml:space="preserve"> étage</t>
    </r>
  </si>
  <si>
    <r>
      <t>d-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Porte en bois de 110x268</t>
    </r>
  </si>
  <si>
    <r>
      <t>f-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Porte en bois de 110x268</t>
    </r>
  </si>
  <si>
    <t>e- Porte-fenêtre en bois de 110x268</t>
  </si>
  <si>
    <t>g- Porte-fenêtre en bois de 114x274</t>
  </si>
  <si>
    <r>
      <t>g1-Localisation : salon de l’appartement du 2</t>
    </r>
    <r>
      <rPr>
        <i/>
        <vertAlign val="superscript"/>
        <sz val="10"/>
        <color theme="1"/>
        <rFont val="Times New Roman"/>
        <family val="1"/>
      </rPr>
      <t>er</t>
    </r>
    <r>
      <rPr>
        <i/>
        <sz val="10"/>
        <color theme="1"/>
        <rFont val="Times New Roman"/>
        <family val="1"/>
      </rPr>
      <t xml:space="preserve"> étage</t>
    </r>
  </si>
  <si>
    <r>
      <t>g2-Localisation : salon de l’appartement du 2</t>
    </r>
    <r>
      <rPr>
        <i/>
        <vertAlign val="superscript"/>
        <sz val="10"/>
        <color theme="1"/>
        <rFont val="Times New Roman"/>
        <family val="1"/>
      </rPr>
      <t>er</t>
    </r>
    <r>
      <rPr>
        <i/>
        <sz val="10"/>
        <color theme="1"/>
        <rFont val="Times New Roman"/>
        <family val="1"/>
      </rPr>
      <t xml:space="preserve"> étage</t>
    </r>
  </si>
  <si>
    <r>
      <t>h-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porte isoplane vitrée coulissante 94x273</t>
    </r>
  </si>
  <si>
    <r>
      <t>i-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Porte en bois de 84x216</t>
    </r>
  </si>
  <si>
    <r>
      <t>j-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Porte-fenêtre en bois de 114x253</t>
    </r>
  </si>
  <si>
    <r>
      <t>k-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fenêtre en bois de 89x121</t>
    </r>
  </si>
  <si>
    <r>
      <t>l-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fenêtre en bois de 115x179</t>
    </r>
  </si>
  <si>
    <t xml:space="preserve"> fourniture et pose:</t>
  </si>
  <si>
    <r>
      <t>a-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Porte isoplane vitrée 90x220</t>
    </r>
  </si>
  <si>
    <r>
      <t>b-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Porte isoplane vitrée coulissante 90x220</t>
    </r>
  </si>
  <si>
    <r>
      <t>c-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Porte isoplane vitrée en bois rouge: de 70x220</t>
    </r>
  </si>
  <si>
    <t>A-MENUISERIE BOIS :</t>
  </si>
  <si>
    <t>B- MENUISERIE METALLIQUES ET FERRONNERIE:</t>
  </si>
  <si>
    <t xml:space="preserve"> Robinet de puisage </t>
  </si>
  <si>
    <t>robinetterie pour douche</t>
  </si>
  <si>
    <t>LAVABO COMPLET</t>
  </si>
  <si>
    <t>EVIER DE CUISINE EN INOX </t>
  </si>
  <si>
    <t xml:space="preserve">WC À L’ANGLAISE </t>
  </si>
  <si>
    <t>FOURNITURE ET POSE DE SIPHON DE SOL:</t>
  </si>
  <si>
    <t>Robinets et vannes d'arret:</t>
  </si>
  <si>
    <t>a-  vanne d’arret Ø 25</t>
  </si>
  <si>
    <t>b- vanne d’arret Ø 21</t>
  </si>
  <si>
    <t>PEINTURE VINYLIQUE SUR LES SURFACES INTÉRIEURS ET EXTERIEURES:</t>
  </si>
  <si>
    <t>M2</t>
  </si>
  <si>
    <t>M3</t>
  </si>
  <si>
    <t>PEINTURE LAQUEE SUR BOIS:</t>
  </si>
  <si>
    <t>peinture sur menuiserie métallique :</t>
  </si>
  <si>
    <t>vitrerie :</t>
  </si>
  <si>
    <t xml:space="preserve"> REFECTION DES VOLETS ROULANTS  METALLIQUES DU MAGASIN.</t>
  </si>
  <si>
    <t>REFECTION ET POSE DU GARDE-CORPS ESCALIERS.</t>
  </si>
  <si>
    <t>REFECTION ET POSE DES GARDE-CORPS DES BALCONS.</t>
  </si>
  <si>
    <r>
      <t>a-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Garde-corps du 1</t>
    </r>
    <r>
      <rPr>
        <vertAlign val="superscript"/>
        <sz val="11"/>
        <color theme="1"/>
        <rFont val="Times New Roman"/>
        <family val="1"/>
      </rPr>
      <t>er</t>
    </r>
    <r>
      <rPr>
        <sz val="11"/>
        <color theme="1"/>
        <rFont val="Times New Roman"/>
        <family val="1"/>
      </rPr>
      <t xml:space="preserve"> étage :</t>
    </r>
  </si>
  <si>
    <r>
      <t>b-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Garde-corps du 2</t>
    </r>
    <r>
      <rPr>
        <vertAlign val="superscript"/>
        <sz val="11"/>
        <color theme="1"/>
        <rFont val="Times New Roman"/>
        <family val="1"/>
      </rPr>
      <t>ème</t>
    </r>
    <r>
      <rPr>
        <sz val="11"/>
        <color theme="1"/>
        <rFont val="Times New Roman"/>
        <family val="1"/>
      </rPr>
      <t xml:space="preserve">  et 3</t>
    </r>
    <r>
      <rPr>
        <vertAlign val="superscript"/>
        <sz val="11"/>
        <color theme="1"/>
        <rFont val="Times New Roman"/>
        <family val="1"/>
      </rPr>
      <t>ème</t>
    </r>
    <r>
      <rPr>
        <sz val="11"/>
        <color theme="1"/>
        <rFont val="Times New Roman"/>
        <family val="1"/>
      </rPr>
      <t xml:space="preserve"> étages :</t>
    </r>
  </si>
  <si>
    <t>REVETEMENT DU SOL EN CARREAUX DE GRES CERAME:</t>
  </si>
  <si>
    <t>plinthes en REVETEMENT DU SOL EN CARREAUX DE GRES CERAME:</t>
  </si>
  <si>
    <t>REVETEMENT DES MARCHES EN CARREAUX DE GRÈS CÉRAME</t>
  </si>
  <si>
    <t>REVETEMENT des plinthes des MARCHES EN CARREAUX DE GRÈS CÉRAME</t>
  </si>
  <si>
    <t>REFECTION DES FAUX PLAFOND EN PLATRE</t>
  </si>
  <si>
    <t xml:space="preserve">Forme de pente : </t>
  </si>
  <si>
    <t>Chape de lissage ou de surfacage </t>
  </si>
  <si>
    <t>Façon de gorges sous solin et preparation des acroteres </t>
  </si>
  <si>
    <t>Etanchéité bicouche  pour surfaces plates:</t>
  </si>
  <si>
    <t>Etancheite bicouche des relevés</t>
  </si>
  <si>
    <t>Etancheite legere pour salles d’eau </t>
  </si>
  <si>
    <t xml:space="preserve">Protection d'etancheite par dallettes en béton de grains de riz: </t>
  </si>
  <si>
    <t>Protection d'etancheite des releves </t>
  </si>
  <si>
    <t xml:space="preserve"> Fourniture et pose  des gargouilles en plomb y compris crapaudines </t>
  </si>
  <si>
    <t>Descente en PVC ø120  renforcé feroplast </t>
  </si>
  <si>
    <t>2-ASSAINISSEMENT</t>
  </si>
  <si>
    <t>3/- ETANCHEITE – TERRASSE :</t>
  </si>
  <si>
    <t>4/ - REVETEMENTS :</t>
  </si>
  <si>
    <t>5 ) MENUISERIE:</t>
  </si>
  <si>
    <t>6 – ELECTRICITE, LUSTRERIE ET SONORISATION :</t>
  </si>
  <si>
    <t>7/ – PLOMBERIE, SANITAIRES:</t>
  </si>
  <si>
    <t>8 - PEINTURE ET VITRERIE:</t>
  </si>
  <si>
    <t>CANALISATION EN BUSES DE PVC SERIE I TYPE ASSAINISSEMENTS Ф 200</t>
  </si>
  <si>
    <t>CANALISATION EN BUSES DE PVC SERIE I TYPE ASSAINISSEMENTS Ф 300</t>
  </si>
  <si>
    <t>REGARDS NON VISITABLES DE 0,40 x 0,40 M</t>
  </si>
  <si>
    <t>REGARDS VISITABLES DE 0,60 x 0,60 M</t>
  </si>
  <si>
    <t>Béton pour béton armé en élévation </t>
  </si>
  <si>
    <t>ACIERS TOR  POUR b.a  en élévation </t>
  </si>
  <si>
    <t>Kg</t>
  </si>
  <si>
    <t>Appuis de fenêtres en béton </t>
  </si>
  <si>
    <t>ENDUITS INTERIEURS ET EXTERIEURS</t>
  </si>
  <si>
    <t xml:space="preserve">Traitement des fissures d’enduit </t>
  </si>
  <si>
    <t>Traitement des murs lézardés ou fissurés </t>
  </si>
  <si>
    <t>FOUILLES EN TRANCHES OU EN PLEINE MASSE DANS TOUT TERRAIN Y/C ROCHER</t>
  </si>
  <si>
    <t>MISE EN REMBLAIS OU EVACUATIONS A LA  DECHARGE  PUBLIQUE</t>
  </si>
  <si>
    <t xml:space="preserve">BETON DE PROPRETE </t>
  </si>
  <si>
    <t>Béton cyclopéen</t>
  </si>
  <si>
    <t xml:space="preserve">béton pour b.a en fondation </t>
  </si>
  <si>
    <t xml:space="preserve">aciers pour b.a en fondation </t>
  </si>
  <si>
    <t>BLOCAGE EN PIERRES SECHES DE 0,20m </t>
  </si>
  <si>
    <t>dallage de 15cm en béton arme</t>
  </si>
  <si>
    <t>0) DEMOLITIONS, DECAPAGES ET DEPOSES:</t>
  </si>
  <si>
    <t>DEMOLITION DU DALLAGE</t>
  </si>
  <si>
    <t>DEMOLITION DES OUVRAGES ENTERRES</t>
  </si>
  <si>
    <t>DEMOLITIONS DES OUVRAGES EN MAÇONNERIES</t>
  </si>
  <si>
    <t>DEMOLITION DES ESCALIERS </t>
  </si>
  <si>
    <t>DEMOLITION DES OUVRAGES EN BETON ARME (UNIQUEMENT LES OUVRAGES NOUVEAUX)</t>
  </si>
  <si>
    <t xml:space="preserve">DEMOLITION OU DEPOSE DES PLANCHERS </t>
  </si>
  <si>
    <t>DECAPAGE DE L'ENDUIT INTERIEUR ET EXTERIEUR</t>
  </si>
  <si>
    <t>DÉPOSE DU REVÊTEMENT DU SOL </t>
  </si>
  <si>
    <t>Décapage revêtements mural en carreaux de faience </t>
  </si>
  <si>
    <t>Dépose du revêtements mural en bois </t>
  </si>
  <si>
    <t>:Depose des renformis ( sol des wc se cuisines) evec appareils sanitaires </t>
  </si>
  <si>
    <t>Demolition des paillasses des cuisines  evec eviers </t>
  </si>
  <si>
    <t>DEPOSE du garde corps metallique dES balconS </t>
  </si>
  <si>
    <t>E</t>
  </si>
  <si>
    <t>DEPOSE des faux plafonds en platre </t>
  </si>
  <si>
    <t>LA depose et decapage de la forme de pente et l’étanchéité ancienne </t>
  </si>
  <si>
    <t>dépose des portes et fenêtres</t>
  </si>
  <si>
    <t>Depose de l-installation de la plomberie</t>
  </si>
  <si>
    <t>Depose de l-installation de l’electricite</t>
  </si>
  <si>
    <t>a- Vitrerie en verre épais de 6 mm </t>
  </si>
  <si>
    <t>b-Vitrerie translucide</t>
  </si>
  <si>
    <r>
      <t>k-</t>
    </r>
    <r>
      <rPr>
        <sz val="7"/>
        <color rgb="FFFF0000"/>
        <rFont val="Times New Roman"/>
        <family val="1"/>
      </rPr>
      <t>   </t>
    </r>
    <r>
      <rPr>
        <sz val="7"/>
        <rFont val="Times New Roman"/>
        <family val="1"/>
      </rPr>
      <t xml:space="preserve">   </t>
    </r>
    <r>
      <rPr>
        <sz val="11"/>
        <rFont val="Times New Roman"/>
        <family val="1"/>
      </rPr>
      <t>porte métallique de 75x175</t>
    </r>
  </si>
  <si>
    <t>PEINTURE GLYCEROPHTALIQUE LAQUEE:</t>
  </si>
  <si>
    <r>
      <t>1/ GROS – ŒUVRES+</t>
    </r>
    <r>
      <rPr>
        <b/>
        <u/>
        <sz val="14"/>
        <color theme="3" tint="0.39997558519241921"/>
        <rFont val="Andalus"/>
        <family val="1"/>
      </rPr>
      <t xml:space="preserve"> ASSAISSEMENT</t>
    </r>
  </si>
  <si>
    <t>a- décapage enduit intérieur</t>
  </si>
  <si>
    <t>b- décapage enduit extérieur</t>
  </si>
  <si>
    <t>Protection d'etancheite des relevés </t>
  </si>
  <si>
    <t xml:space="preserve"> REVETEMENT MURAL EN CARREAUX DE FAIENCE BLANCHE:</t>
  </si>
  <si>
    <t>murs</t>
  </si>
  <si>
    <t>plafonds</t>
  </si>
  <si>
    <t xml:space="preserve"> PRISE sat</t>
  </si>
  <si>
    <t>b - Cloisons en briques creuses de 0.15m</t>
  </si>
  <si>
    <t>a - Cloisons en briques creuses de 0.10m</t>
  </si>
  <si>
    <t>c - Double cloisons en briques creuses de  0.25m</t>
  </si>
  <si>
    <t>M²</t>
  </si>
  <si>
    <t xml:space="preserve">Cloisons en briques creuses </t>
  </si>
  <si>
    <t>vitrerie </t>
  </si>
  <si>
    <r>
      <t xml:space="preserve">Planchers en hourdis préfabriqué </t>
    </r>
    <r>
      <rPr>
        <sz val="12"/>
        <color theme="1"/>
        <rFont val="Times New Roman"/>
        <family val="1"/>
      </rPr>
      <t>de 16+4cm</t>
    </r>
  </si>
  <si>
    <t xml:space="preserve">Hublot </t>
  </si>
  <si>
    <t xml:space="preserve"> Planchers en hourdis préfabriqué de 16+4cm</t>
  </si>
  <si>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Porte en bois de l’entrée principale de 122x309</t>
    </r>
  </si>
  <si>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Porte en bois de 114x276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</si>
  <si>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Porte vitrée en bois de 96x275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</si>
  <si>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Porte vitrée en bois de 110x275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</si>
  <si>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Porte vitrée en bois de 88x205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</si>
  <si>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Porte en bois de 112x273</t>
    </r>
  </si>
  <si>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Times New Roman"/>
        <family val="1"/>
      </rPr>
      <t>fenêtre en bois de 80x99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</si>
  <si>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fenêtre en bois de 90x181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</si>
  <si>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fenêtre en aluminium de 72x117 + grille métallique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</si>
  <si>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porte métallique de 114x216</t>
    </r>
  </si>
  <si>
    <r>
      <rPr>
        <sz val="7"/>
        <rFont val="Times New Roman"/>
        <family val="1"/>
      </rPr>
      <t xml:space="preserve">  </t>
    </r>
    <r>
      <rPr>
        <sz val="11"/>
        <rFont val="Times New Roman"/>
        <family val="1"/>
      </rPr>
      <t>porte métallique de 75x175</t>
    </r>
  </si>
  <si>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Fenêtre en bois de 94x181+ grille métallique.</t>
    </r>
  </si>
  <si>
    <t>Fenêtre en bois de 101x131+ grille métallique</t>
  </si>
  <si>
    <t>Porte-fenêtre en bois de 115x291</t>
  </si>
  <si>
    <t>Porte-fenêtre en bois de 110x268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</si>
  <si>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Porte en bois de 110x268</t>
    </r>
  </si>
  <si>
    <r>
      <rPr>
        <sz val="7"/>
        <color theme="1"/>
        <rFont val="Times New Roman"/>
        <family val="1"/>
      </rPr>
      <t> </t>
    </r>
    <r>
      <rPr>
        <sz val="11"/>
        <color theme="1"/>
        <rFont val="Times New Roman"/>
        <family val="1"/>
      </rPr>
      <t>Porte en bois de 110x268</t>
    </r>
  </si>
  <si>
    <t>Porte-fenêtre en bois de 114x274</t>
  </si>
  <si>
    <t>porte isoplane vitrée coulissante 94x273</t>
  </si>
  <si>
    <t>Porte en bois de 84x216</t>
  </si>
  <si>
    <t>Porte-fenêtre en bois de 114x253</t>
  </si>
  <si>
    <t>fenêtre en bois de 89x121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</si>
  <si>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fenêtre en bois de 115x179</t>
    </r>
  </si>
  <si>
    <t>Porte isoplane vitrée 90x220</t>
  </si>
  <si>
    <t>Porte isoplane vitrée coulissante 90x220</t>
  </si>
  <si>
    <t>Porte isoplane vitrée en bois rouge: de 70x220</t>
  </si>
  <si>
    <t>Garde-corps du 1er étage :</t>
  </si>
  <si>
    <t xml:space="preserve"> Garde-corps du 2ème  et 3ème étages :</t>
  </si>
  <si>
    <t>CABLES BASSE TENSION:Câble U1000R02V 2x 10 mm² + T</t>
  </si>
  <si>
    <t xml:space="preserve"> Hublots </t>
  </si>
  <si>
    <t>Hublots Etanches :</t>
  </si>
  <si>
    <t>vanne d’arret Ø 25</t>
  </si>
  <si>
    <t xml:space="preserve"> vanne d’arret Ø 21</t>
  </si>
  <si>
    <t>Vitrerie en verre épais de 6 mm </t>
  </si>
  <si>
    <t>Vitrerie translucide</t>
  </si>
  <si>
    <t>A-DEMOLITIONS, DECAPAGES ET DEPOSES:</t>
  </si>
  <si>
    <t>B-TRAVAUX DE REFECTION:</t>
  </si>
  <si>
    <t>1/ GROS – ŒUVRES EN FONDATION</t>
  </si>
  <si>
    <t>3/ GROS – ŒUVRES EN ELEVATION</t>
  </si>
  <si>
    <t>4/- ETANCHEITE – TERRASSE :</t>
  </si>
  <si>
    <t>5/ - REVETEMENTS :</t>
  </si>
  <si>
    <t>6 ) MENUISERIE:</t>
  </si>
  <si>
    <t>7 ) ELECTRICITE, LUSTRERIE :</t>
  </si>
  <si>
    <t>8) PLOMBERIE, SANITAIRES:</t>
  </si>
  <si>
    <t>9) PEINTURE ET VITRERIE:</t>
  </si>
  <si>
    <t>peinture :</t>
  </si>
  <si>
    <t xml:space="preserve">Bouton poussoir  Lumineux </t>
  </si>
  <si>
    <t xml:space="preserve">Hublot étanche </t>
  </si>
  <si>
    <t>bouton poussoir</t>
  </si>
  <si>
    <t>u</t>
  </si>
  <si>
    <t>Cloisons en briques creuses de 0.10m</t>
  </si>
  <si>
    <t>Cloisons en briques creuses de 0.15m</t>
  </si>
  <si>
    <r>
      <t>Double cloisons en briques creuses de</t>
    </r>
    <r>
      <rPr>
        <u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 0.25m</t>
    </r>
  </si>
  <si>
    <t>RECAPITULATION GLOBALE</t>
  </si>
  <si>
    <t>A</t>
  </si>
  <si>
    <t>DEMOLITIONS, DECAPAGES ET DEPOSES:</t>
  </si>
  <si>
    <t>TRAVAUX DE REFECTION:</t>
  </si>
  <si>
    <t>B</t>
  </si>
  <si>
    <t>2/ ASSAINISSEMENT</t>
  </si>
  <si>
    <t>TOTAL GENERAL HORS TAXE</t>
  </si>
  <si>
    <t>20% DE LA T.V.A</t>
  </si>
  <si>
    <t>TOTAL GENERAL   T.T.C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</si>
</sst>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3" x14ac:knownFonts="1">
    <font>
      <sz val="11"/>
      <color theme="1"/>
      <name val="Calibri"/>
      <family val="2"/>
      <scheme val="minor"/>
    </font>
    <font>
      <b/>
      <sz val="9.5"/>
      <color theme="1"/>
      <name val="Andalus"/>
      <family val="1"/>
    </font>
    <font>
      <sz val="11"/>
      <color theme="1"/>
      <name val="Andalus"/>
      <family val="1"/>
    </font>
    <font>
      <sz val="9.5"/>
      <color theme="1"/>
      <name val="Andalus"/>
      <family val="1"/>
    </font>
    <font>
      <b/>
      <sz val="7"/>
      <color theme="1"/>
      <name val="Andalus"/>
      <family val="1"/>
    </font>
    <font>
      <b/>
      <sz val="10"/>
      <color rgb="FF000000"/>
      <name val="Andalus"/>
      <family val="1"/>
    </font>
    <font>
      <sz val="8.5"/>
      <color theme="1"/>
      <name val="Andalus"/>
      <family val="1"/>
    </font>
    <font>
      <sz val="10"/>
      <color rgb="FF000000"/>
      <name val="Andalus"/>
      <family val="1"/>
    </font>
    <font>
      <b/>
      <u/>
      <sz val="14"/>
      <color rgb="FFFF0000"/>
      <name val="Andalus"/>
      <family val="1"/>
    </font>
    <font>
      <b/>
      <u/>
      <sz val="12"/>
      <color rgb="FFFF0000"/>
      <name val="Andalus"/>
      <family val="1"/>
    </font>
    <font>
      <b/>
      <sz val="14"/>
      <color theme="1"/>
      <name val="Andalus"/>
      <family val="1"/>
    </font>
    <font>
      <b/>
      <sz val="12"/>
      <color theme="1"/>
      <name val="Andalus"/>
      <family val="1"/>
    </font>
    <font>
      <sz val="11"/>
      <color theme="1"/>
      <name val="Times New Roman"/>
      <family val="1"/>
    </font>
    <font>
      <sz val="11"/>
      <color rgb="FF000000"/>
      <name val="Andalus"/>
      <family val="1"/>
    </font>
    <font>
      <b/>
      <u/>
      <sz val="11"/>
      <color rgb="FF000000"/>
      <name val="Andalus"/>
      <family val="1"/>
    </font>
    <font>
      <sz val="7"/>
      <color theme="1"/>
      <name val="Times New Roman"/>
      <family val="1"/>
    </font>
    <font>
      <sz val="7"/>
      <color rgb="FFFF0000"/>
      <name val="Times New Roman"/>
      <family val="1"/>
    </font>
    <font>
      <sz val="7"/>
      <name val="Times New Roman"/>
      <family val="1"/>
    </font>
    <font>
      <sz val="11"/>
      <name val="Times New Roman"/>
      <family val="1"/>
    </font>
    <font>
      <i/>
      <sz val="10"/>
      <color theme="1"/>
      <name val="Times New Roman"/>
      <family val="1"/>
    </font>
    <font>
      <i/>
      <vertAlign val="superscript"/>
      <sz val="10"/>
      <color theme="1"/>
      <name val="Times New Roman"/>
      <family val="1"/>
    </font>
    <font>
      <b/>
      <i/>
      <u/>
      <sz val="11"/>
      <color rgb="FFC00000"/>
      <name val="Times New Roman"/>
      <family val="1"/>
    </font>
    <font>
      <sz val="8.5"/>
      <name val="Andalus"/>
      <family val="1"/>
    </font>
    <font>
      <i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0"/>
      <color theme="1"/>
      <name val="Andalus"/>
      <family val="1"/>
    </font>
    <font>
      <b/>
      <u/>
      <sz val="14"/>
      <color theme="3" tint="0.39997558519241921"/>
      <name val="Andalus"/>
      <family val="1"/>
    </font>
    <font>
      <sz val="11"/>
      <color theme="7" tint="0.79998168889431442"/>
      <name val="Andalus"/>
      <family val="1"/>
    </font>
    <font>
      <sz val="8.5"/>
      <color theme="7" tint="0.79998168889431442"/>
      <name val="Andalus"/>
      <family val="1"/>
    </font>
    <font>
      <sz val="11"/>
      <color theme="7" tint="0.79998168889431442"/>
      <name val="Calibri"/>
      <family val="2"/>
      <scheme val="minor"/>
    </font>
    <font>
      <i/>
      <u/>
      <sz val="10"/>
      <color rgb="FF000000"/>
      <name val="Andalus"/>
      <family val="1"/>
    </font>
    <font>
      <sz val="9"/>
      <color rgb="FF000000"/>
      <name val="Andalus"/>
      <family val="1"/>
    </font>
    <font>
      <i/>
      <u/>
      <sz val="11"/>
      <color theme="1"/>
      <name val="Times New Roman"/>
      <family val="1"/>
    </font>
    <font>
      <i/>
      <u/>
      <sz val="11"/>
      <color rgb="FF000000"/>
      <name val="Andalus"/>
      <family val="1"/>
    </font>
    <font>
      <b/>
      <sz val="11"/>
      <color theme="1"/>
      <name val="Andalus"/>
      <family val="1"/>
    </font>
    <font>
      <sz val="12"/>
      <color theme="1"/>
      <name val="Times New Roman"/>
      <family val="1"/>
    </font>
    <font>
      <b/>
      <i/>
      <u/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u/>
      <sz val="11"/>
      <color theme="1"/>
      <name val="Times New Roman"/>
      <family val="1"/>
    </font>
    <font>
      <sz val="20"/>
      <color theme="1"/>
      <name val="Calibri"/>
      <family val="2"/>
      <scheme val="minor"/>
    </font>
    <font>
      <i/>
      <sz val="14"/>
      <color theme="1"/>
      <name val="Times New Roman"/>
      <family val="1"/>
    </font>
    <font>
      <sz val="1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0" fillId="0" borderId="4" xfId="0" applyBorder="1"/>
    <xf numFmtId="0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 indent="2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4" xfId="0" applyFont="1" applyBorder="1"/>
    <xf numFmtId="0" fontId="7" fillId="0" borderId="0" xfId="0" applyFont="1" applyAlignment="1">
      <alignment horizontal="left" indent="1"/>
    </xf>
    <xf numFmtId="0" fontId="2" fillId="0" borderId="4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2" fillId="0" borderId="0" xfId="0" applyFont="1" applyAlignment="1">
      <alignment horizontal="justify"/>
    </xf>
    <xf numFmtId="0" fontId="19" fillId="0" borderId="0" xfId="0" applyFont="1" applyAlignment="1">
      <alignment horizontal="center"/>
    </xf>
    <xf numFmtId="0" fontId="9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4" xfId="0" applyFont="1" applyBorder="1"/>
    <xf numFmtId="0" fontId="18" fillId="0" borderId="0" xfId="0" applyFont="1"/>
    <xf numFmtId="0" fontId="22" fillId="0" borderId="4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2" fillId="0" borderId="0" xfId="0" applyFont="1" applyBorder="1"/>
    <xf numFmtId="0" fontId="2" fillId="0" borderId="8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2" fillId="0" borderId="7" xfId="0" applyFont="1" applyBorder="1"/>
    <xf numFmtId="0" fontId="25" fillId="0" borderId="7" xfId="0" applyNumberFormat="1" applyFont="1" applyBorder="1" applyAlignment="1">
      <alignment horizontal="center"/>
    </xf>
    <xf numFmtId="0" fontId="25" fillId="0" borderId="8" xfId="0" applyNumberFormat="1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25" fillId="0" borderId="5" xfId="0" applyNumberFormat="1" applyFont="1" applyBorder="1" applyAlignment="1">
      <alignment horizontal="center"/>
    </xf>
    <xf numFmtId="0" fontId="25" fillId="0" borderId="9" xfId="0" applyNumberFormat="1" applyFont="1" applyBorder="1" applyAlignment="1">
      <alignment horizontal="center"/>
    </xf>
    <xf numFmtId="0" fontId="25" fillId="0" borderId="0" xfId="0" applyNumberFormat="1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0" fontId="26" fillId="0" borderId="5" xfId="0" applyFont="1" applyBorder="1" applyAlignment="1">
      <alignment horizontal="center"/>
    </xf>
    <xf numFmtId="2" fontId="2" fillId="0" borderId="0" xfId="0" applyNumberFormat="1" applyFont="1"/>
    <xf numFmtId="2" fontId="2" fillId="0" borderId="4" xfId="0" applyNumberFormat="1" applyFont="1" applyBorder="1"/>
    <xf numFmtId="0" fontId="6" fillId="0" borderId="13" xfId="0" applyFont="1" applyBorder="1" applyAlignment="1">
      <alignment horizontal="center"/>
    </xf>
    <xf numFmtId="0" fontId="12" fillId="0" borderId="0" xfId="0" applyFont="1" applyAlignment="1">
      <alignment horizontal="right"/>
    </xf>
    <xf numFmtId="164" fontId="4" fillId="0" borderId="12" xfId="0" applyNumberFormat="1" applyFont="1" applyFill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30" fillId="0" borderId="0" xfId="0" applyFont="1"/>
    <xf numFmtId="0" fontId="31" fillId="0" borderId="0" xfId="0" applyFont="1"/>
    <xf numFmtId="0" fontId="0" fillId="3" borderId="0" xfId="0" applyFill="1"/>
    <xf numFmtId="0" fontId="0" fillId="0" borderId="0" xfId="0" applyFont="1"/>
    <xf numFmtId="2" fontId="34" fillId="0" borderId="1" xfId="0" applyNumberFormat="1" applyFont="1" applyBorder="1" applyAlignment="1">
      <alignment horizontal="left" indent="2"/>
    </xf>
    <xf numFmtId="2" fontId="34" fillId="0" borderId="1" xfId="0" applyNumberFormat="1" applyFont="1" applyBorder="1" applyAlignment="1">
      <alignment horizontal="center"/>
    </xf>
    <xf numFmtId="0" fontId="34" fillId="0" borderId="2" xfId="0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2" fontId="34" fillId="0" borderId="4" xfId="0" applyNumberFormat="1" applyFont="1" applyBorder="1" applyAlignment="1">
      <alignment horizontal="center"/>
    </xf>
    <xf numFmtId="0" fontId="34" fillId="0" borderId="4" xfId="0" applyFont="1" applyBorder="1" applyAlignment="1">
      <alignment horizontal="center"/>
    </xf>
    <xf numFmtId="2" fontId="34" fillId="0" borderId="5" xfId="0" applyNumberFormat="1" applyFont="1" applyBorder="1" applyAlignment="1">
      <alignment horizontal="center"/>
    </xf>
    <xf numFmtId="0" fontId="34" fillId="0" borderId="0" xfId="0" applyFont="1" applyBorder="1" applyAlignment="1">
      <alignment horizontal="center"/>
    </xf>
    <xf numFmtId="0" fontId="34" fillId="0" borderId="8" xfId="0" applyFont="1" applyBorder="1" applyAlignment="1">
      <alignment horizontal="center"/>
    </xf>
    <xf numFmtId="2" fontId="0" fillId="0" borderId="0" xfId="0" applyNumberFormat="1" applyFont="1"/>
    <xf numFmtId="2" fontId="34" fillId="0" borderId="8" xfId="0" applyNumberFormat="1" applyFont="1" applyBorder="1" applyAlignment="1">
      <alignment horizontal="center"/>
    </xf>
    <xf numFmtId="2" fontId="34" fillId="0" borderId="12" xfId="0" applyNumberFormat="1" applyFont="1" applyBorder="1" applyAlignment="1">
      <alignment horizontal="center"/>
    </xf>
    <xf numFmtId="2" fontId="34" fillId="0" borderId="0" xfId="0" applyNumberFormat="1" applyFont="1" applyBorder="1" applyAlignment="1">
      <alignment horizontal="center"/>
    </xf>
    <xf numFmtId="1" fontId="34" fillId="0" borderId="4" xfId="0" applyNumberFormat="1" applyFont="1" applyBorder="1" applyAlignment="1">
      <alignment horizontal="center"/>
    </xf>
    <xf numFmtId="1" fontId="34" fillId="0" borderId="12" xfId="0" applyNumberFormat="1" applyFont="1" applyFill="1" applyBorder="1" applyAlignment="1">
      <alignment horizontal="center"/>
    </xf>
    <xf numFmtId="2" fontId="34" fillId="0" borderId="6" xfId="0" applyNumberFormat="1" applyFont="1" applyBorder="1" applyAlignment="1">
      <alignment horizontal="center"/>
    </xf>
    <xf numFmtId="2" fontId="0" fillId="0" borderId="4" xfId="0" applyNumberFormat="1" applyFont="1" applyBorder="1"/>
    <xf numFmtId="0" fontId="0" fillId="0" borderId="4" xfId="0" applyFont="1" applyBorder="1"/>
    <xf numFmtId="0" fontId="0" fillId="0" borderId="0" xfId="0" applyFont="1" applyBorder="1"/>
    <xf numFmtId="2" fontId="0" fillId="0" borderId="0" xfId="0" applyNumberFormat="1" applyFont="1" applyBorder="1"/>
    <xf numFmtId="2" fontId="0" fillId="0" borderId="1" xfId="0" applyNumberFormat="1" applyFont="1" applyBorder="1"/>
    <xf numFmtId="2" fontId="34" fillId="3" borderId="4" xfId="0" applyNumberFormat="1" applyFont="1" applyFill="1" applyBorder="1" applyAlignment="1">
      <alignment horizontal="center"/>
    </xf>
    <xf numFmtId="1" fontId="0" fillId="0" borderId="0" xfId="0" applyNumberFormat="1" applyFont="1"/>
    <xf numFmtId="1" fontId="0" fillId="0" borderId="4" xfId="0" applyNumberFormat="1" applyFont="1" applyBorder="1"/>
    <xf numFmtId="0" fontId="0" fillId="0" borderId="0" xfId="0" applyFont="1" applyFill="1" applyBorder="1"/>
    <xf numFmtId="0" fontId="0" fillId="0" borderId="3" xfId="0" applyFont="1" applyBorder="1"/>
    <xf numFmtId="2" fontId="0" fillId="0" borderId="9" xfId="0" applyNumberFormat="1" applyFont="1" applyBorder="1"/>
    <xf numFmtId="0" fontId="25" fillId="4" borderId="8" xfId="0" applyNumberFormat="1" applyFont="1" applyFill="1" applyBorder="1" applyAlignment="1">
      <alignment horizontal="center"/>
    </xf>
    <xf numFmtId="0" fontId="34" fillId="0" borderId="12" xfId="0" applyFont="1" applyBorder="1" applyAlignment="1">
      <alignment horizontal="center"/>
    </xf>
    <xf numFmtId="0" fontId="34" fillId="0" borderId="6" xfId="0" applyFont="1" applyBorder="1" applyAlignment="1">
      <alignment horizontal="center"/>
    </xf>
    <xf numFmtId="0" fontId="34" fillId="0" borderId="11" xfId="0" applyFont="1" applyBorder="1" applyAlignment="1">
      <alignment horizontal="center"/>
    </xf>
    <xf numFmtId="0" fontId="2" fillId="0" borderId="12" xfId="0" applyFont="1" applyBorder="1"/>
    <xf numFmtId="0" fontId="0" fillId="0" borderId="12" xfId="0" applyFont="1" applyBorder="1"/>
    <xf numFmtId="0" fontId="0" fillId="0" borderId="2" xfId="0" applyFont="1" applyBorder="1"/>
    <xf numFmtId="2" fontId="0" fillId="0" borderId="12" xfId="0" applyNumberFormat="1" applyFont="1" applyBorder="1"/>
    <xf numFmtId="0" fontId="0" fillId="0" borderId="14" xfId="0" applyFont="1" applyBorder="1"/>
    <xf numFmtId="2" fontId="0" fillId="2" borderId="4" xfId="0" applyNumberFormat="1" applyFont="1" applyFill="1" applyBorder="1"/>
    <xf numFmtId="1" fontId="0" fillId="2" borderId="4" xfId="0" applyNumberFormat="1" applyFont="1" applyFill="1" applyBorder="1"/>
    <xf numFmtId="2" fontId="0" fillId="0" borderId="4" xfId="0" applyNumberFormat="1" applyFont="1" applyFill="1" applyBorder="1"/>
    <xf numFmtId="1" fontId="0" fillId="0" borderId="4" xfId="0" applyNumberFormat="1" applyFont="1" applyFill="1" applyBorder="1"/>
    <xf numFmtId="0" fontId="34" fillId="0" borderId="4" xfId="0" applyFont="1" applyFill="1" applyBorder="1" applyAlignment="1">
      <alignment horizontal="center"/>
    </xf>
    <xf numFmtId="2" fontId="0" fillId="3" borderId="4" xfId="0" applyNumberFormat="1" applyFont="1" applyFill="1" applyBorder="1"/>
    <xf numFmtId="0" fontId="0" fillId="2" borderId="4" xfId="0" applyFont="1" applyFill="1" applyBorder="1"/>
    <xf numFmtId="0" fontId="0" fillId="3" borderId="4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2" fontId="2" fillId="2" borderId="12" xfId="0" applyNumberFormat="1" applyFont="1" applyFill="1" applyBorder="1" applyAlignment="1">
      <alignment horizontal="center"/>
    </xf>
    <xf numFmtId="2" fontId="0" fillId="2" borderId="12" xfId="0" applyNumberFormat="1" applyFont="1" applyFill="1" applyBorder="1"/>
    <xf numFmtId="0" fontId="12" fillId="4" borderId="0" xfId="0" applyFont="1" applyFill="1"/>
    <xf numFmtId="0" fontId="28" fillId="3" borderId="4" xfId="0" applyFont="1" applyFill="1" applyBorder="1" applyAlignment="1">
      <alignment horizontal="center"/>
    </xf>
    <xf numFmtId="0" fontId="29" fillId="3" borderId="0" xfId="0" applyFont="1" applyFill="1"/>
    <xf numFmtId="2" fontId="27" fillId="3" borderId="4" xfId="0" applyNumberFormat="1" applyFont="1" applyFill="1" applyBorder="1"/>
    <xf numFmtId="2" fontId="27" fillId="3" borderId="0" xfId="0" applyNumberFormat="1" applyFont="1" applyFill="1"/>
    <xf numFmtId="0" fontId="27" fillId="3" borderId="12" xfId="0" applyFont="1" applyFill="1" applyBorder="1"/>
    <xf numFmtId="0" fontId="2" fillId="5" borderId="0" xfId="0" applyFont="1" applyFill="1"/>
    <xf numFmtId="0" fontId="12" fillId="3" borderId="0" xfId="0" applyFont="1" applyFill="1"/>
    <xf numFmtId="0" fontId="36" fillId="0" borderId="0" xfId="0" applyFont="1" applyAlignment="1">
      <alignment horizontal="center"/>
    </xf>
    <xf numFmtId="0" fontId="12" fillId="0" borderId="5" xfId="0" applyFont="1" applyBorder="1"/>
    <xf numFmtId="0" fontId="36" fillId="0" borderId="5" xfId="0" applyFont="1" applyBorder="1" applyAlignment="1">
      <alignment horizontal="center"/>
    </xf>
    <xf numFmtId="0" fontId="37" fillId="0" borderId="5" xfId="0" applyFont="1" applyBorder="1" applyAlignment="1">
      <alignment horizontal="justify"/>
    </xf>
    <xf numFmtId="0" fontId="0" fillId="0" borderId="5" xfId="0" applyBorder="1"/>
    <xf numFmtId="0" fontId="32" fillId="0" borderId="5" xfId="0" applyFont="1" applyBorder="1"/>
    <xf numFmtId="0" fontId="12" fillId="0" borderId="5" xfId="0" applyFont="1" applyBorder="1" applyAlignment="1">
      <alignment horizontal="justify"/>
    </xf>
    <xf numFmtId="0" fontId="38" fillId="0" borderId="5" xfId="0" applyFont="1" applyBorder="1" applyAlignment="1">
      <alignment horizontal="justify"/>
    </xf>
    <xf numFmtId="0" fontId="33" fillId="0" borderId="5" xfId="0" applyFont="1" applyBorder="1"/>
    <xf numFmtId="0" fontId="18" fillId="0" borderId="5" xfId="0" applyFont="1" applyBorder="1" applyAlignment="1">
      <alignment horizontal="justify"/>
    </xf>
    <xf numFmtId="0" fontId="5" fillId="0" borderId="5" xfId="0" applyFont="1" applyBorder="1" applyAlignment="1">
      <alignment horizontal="center"/>
    </xf>
    <xf numFmtId="0" fontId="2" fillId="0" borderId="5" xfId="0" applyFont="1" applyBorder="1"/>
    <xf numFmtId="0" fontId="7" fillId="0" borderId="5" xfId="0" applyFont="1" applyBorder="1" applyAlignment="1">
      <alignment horizontal="left" indent="1"/>
    </xf>
    <xf numFmtId="0" fontId="30" fillId="0" borderId="5" xfId="0" applyFont="1" applyBorder="1"/>
    <xf numFmtId="0" fontId="6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2" fontId="2" fillId="0" borderId="5" xfId="0" applyNumberFormat="1" applyFont="1" applyFill="1" applyBorder="1" applyAlignment="1">
      <alignment horizontal="center"/>
    </xf>
    <xf numFmtId="0" fontId="0" fillId="0" borderId="12" xfId="0" applyBorder="1"/>
    <xf numFmtId="0" fontId="1" fillId="0" borderId="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11" xfId="0" applyBorder="1"/>
    <xf numFmtId="0" fontId="6" fillId="0" borderId="1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10" xfId="0" applyFont="1" applyBorder="1"/>
    <xf numFmtId="0" fontId="0" fillId="0" borderId="10" xfId="0" applyBorder="1"/>
    <xf numFmtId="2" fontId="0" fillId="0" borderId="5" xfId="0" applyNumberFormat="1" applyFont="1" applyFill="1" applyBorder="1" applyAlignment="1">
      <alignment horizontal="center"/>
    </xf>
    <xf numFmtId="1" fontId="0" fillId="0" borderId="5" xfId="0" applyNumberFormat="1" applyFont="1" applyFill="1" applyBorder="1" applyAlignment="1">
      <alignment horizontal="center"/>
    </xf>
    <xf numFmtId="0" fontId="34" fillId="0" borderId="5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1" fontId="2" fillId="0" borderId="5" xfId="0" applyNumberFormat="1" applyFont="1" applyFill="1" applyBorder="1" applyAlignment="1">
      <alignment horizontal="center"/>
    </xf>
    <xf numFmtId="2" fontId="0" fillId="0" borderId="5" xfId="0" applyNumberFormat="1" applyFont="1" applyFill="1" applyBorder="1"/>
    <xf numFmtId="0" fontId="0" fillId="0" borderId="5" xfId="0" applyFont="1" applyFill="1" applyBorder="1"/>
    <xf numFmtId="0" fontId="0" fillId="0" borderId="0" xfId="0" applyBorder="1"/>
    <xf numFmtId="0" fontId="2" fillId="0" borderId="0" xfId="0" applyFont="1" applyFill="1" applyBorder="1" applyAlignment="1">
      <alignment horizontal="center"/>
    </xf>
    <xf numFmtId="0" fontId="2" fillId="0" borderId="0" xfId="0" applyNumberFormat="1" applyFont="1" applyBorder="1"/>
    <xf numFmtId="0" fontId="2" fillId="0" borderId="3" xfId="0" applyNumberFormat="1" applyFont="1" applyBorder="1"/>
    <xf numFmtId="0" fontId="0" fillId="0" borderId="14" xfId="0" applyBorder="1"/>
    <xf numFmtId="0" fontId="0" fillId="0" borderId="14" xfId="0" applyFont="1" applyFill="1" applyBorder="1"/>
    <xf numFmtId="0" fontId="6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/>
    <xf numFmtId="0" fontId="4" fillId="0" borderId="3" xfId="0" applyFont="1" applyBorder="1" applyAlignment="1">
      <alignment horizontal="center"/>
    </xf>
    <xf numFmtId="0" fontId="0" fillId="0" borderId="15" xfId="0" applyBorder="1"/>
    <xf numFmtId="0" fontId="0" fillId="0" borderId="9" xfId="0" applyBorder="1"/>
    <xf numFmtId="0" fontId="41" fillId="0" borderId="11" xfId="0" applyFont="1" applyBorder="1" applyAlignment="1">
      <alignment horizontal="left"/>
    </xf>
    <xf numFmtId="0" fontId="0" fillId="0" borderId="6" xfId="0" applyBorder="1"/>
    <xf numFmtId="0" fontId="0" fillId="0" borderId="6" xfId="0" applyFont="1" applyFill="1" applyBorder="1"/>
    <xf numFmtId="0" fontId="41" fillId="0" borderId="2" xfId="0" applyFont="1" applyBorder="1" applyAlignment="1">
      <alignment horizontal="left"/>
    </xf>
    <xf numFmtId="0" fontId="0" fillId="0" borderId="13" xfId="0" applyBorder="1"/>
    <xf numFmtId="0" fontId="0" fillId="0" borderId="13" xfId="0" applyFont="1" applyFill="1" applyBorder="1"/>
    <xf numFmtId="0" fontId="0" fillId="0" borderId="7" xfId="0" applyBorder="1"/>
    <xf numFmtId="0" fontId="42" fillId="0" borderId="11" xfId="0" applyFont="1" applyBorder="1" applyAlignment="1">
      <alignment horizontal="left"/>
    </xf>
    <xf numFmtId="0" fontId="0" fillId="0" borderId="2" xfId="0" applyBorder="1"/>
    <xf numFmtId="0" fontId="0" fillId="0" borderId="8" xfId="0" applyBorder="1"/>
    <xf numFmtId="0" fontId="10" fillId="0" borderId="0" xfId="0" applyFont="1" applyAlignment="1">
      <alignment horizontal="center"/>
    </xf>
    <xf numFmtId="0" fontId="40" fillId="0" borderId="0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6"/>
  <sheetViews>
    <sheetView tabSelected="1" view="pageBreakPreview" topLeftCell="A170" zoomScale="98" zoomScaleNormal="98" zoomScaleSheetLayoutView="98" zoomScalePageLayoutView="112" workbookViewId="0">
      <selection activeCell="D187" sqref="D187"/>
    </sheetView>
  </sheetViews>
  <sheetFormatPr defaultColWidth="11.42578125" defaultRowHeight="15" x14ac:dyDescent="0.25"/>
  <cols>
    <col min="1" max="1" width="5.5703125" style="137" customWidth="1"/>
    <col min="2" max="2" width="84.28515625" customWidth="1"/>
    <col min="3" max="3" width="6.28515625" customWidth="1"/>
    <col min="4" max="4" width="8.42578125" style="151" customWidth="1"/>
    <col min="5" max="5" width="12.28515625" customWidth="1"/>
    <col min="6" max="6" width="34.7109375" customWidth="1"/>
    <col min="8" max="8" width="8" customWidth="1"/>
    <col min="9" max="9" width="6.85546875" customWidth="1"/>
    <col min="10" max="10" width="8.140625" customWidth="1"/>
  </cols>
  <sheetData>
    <row r="1" spans="1:10" x14ac:dyDescent="0.25">
      <c r="A1" s="152"/>
      <c r="C1" s="152"/>
      <c r="D1" s="88"/>
      <c r="E1" s="152"/>
    </row>
    <row r="2" spans="1:10" ht="25.5" x14ac:dyDescent="0.6">
      <c r="A2" s="178" t="s">
        <v>0</v>
      </c>
      <c r="B2" s="178"/>
      <c r="C2" s="178"/>
      <c r="D2" s="178"/>
      <c r="E2" s="178"/>
      <c r="F2" s="178"/>
      <c r="G2" s="178"/>
    </row>
    <row r="3" spans="1:10" ht="21" x14ac:dyDescent="0.5">
      <c r="A3" s="154"/>
      <c r="B3" s="3"/>
      <c r="C3" s="4"/>
      <c r="D3" s="153"/>
      <c r="E3" s="3"/>
      <c r="F3" s="3"/>
      <c r="G3" s="3"/>
    </row>
    <row r="4" spans="1:10" ht="21" x14ac:dyDescent="0.5">
      <c r="A4" s="154"/>
      <c r="B4" s="3"/>
      <c r="C4" s="4"/>
      <c r="D4" s="153"/>
      <c r="E4" s="3"/>
      <c r="F4" s="3"/>
      <c r="G4" s="3"/>
    </row>
    <row r="5" spans="1:10" ht="20.100000000000001" customHeight="1" x14ac:dyDescent="0.55000000000000004">
      <c r="A5" s="7" t="s">
        <v>1</v>
      </c>
      <c r="B5" s="19" t="s">
        <v>2</v>
      </c>
      <c r="C5" s="138" t="s">
        <v>3</v>
      </c>
      <c r="D5" s="147" t="s">
        <v>4</v>
      </c>
      <c r="E5" s="142" t="s">
        <v>5</v>
      </c>
      <c r="F5" s="7" t="s">
        <v>5</v>
      </c>
      <c r="G5" s="7" t="s">
        <v>6</v>
      </c>
    </row>
    <row r="6" spans="1:10" ht="21" x14ac:dyDescent="0.5">
      <c r="A6" s="155"/>
      <c r="B6" s="164"/>
      <c r="C6" s="160"/>
      <c r="D6" s="135"/>
      <c r="E6" s="162" t="s">
        <v>7</v>
      </c>
      <c r="F6" s="163" t="s">
        <v>8</v>
      </c>
      <c r="G6" s="165" t="s">
        <v>9</v>
      </c>
    </row>
    <row r="7" spans="1:10" ht="22.5" x14ac:dyDescent="0.55000000000000004">
      <c r="A7" s="159"/>
      <c r="B7" s="120" t="s">
        <v>207</v>
      </c>
      <c r="C7" s="160"/>
      <c r="D7" s="161"/>
      <c r="E7" s="162"/>
      <c r="F7" s="163"/>
      <c r="G7" s="162"/>
    </row>
    <row r="8" spans="1:10" ht="30" customHeight="1" x14ac:dyDescent="0.5">
      <c r="A8" s="47">
        <v>1</v>
      </c>
      <c r="B8" s="121" t="s">
        <v>132</v>
      </c>
      <c r="C8" s="139" t="s">
        <v>166</v>
      </c>
      <c r="D8" s="145">
        <v>51</v>
      </c>
      <c r="E8" s="39"/>
      <c r="F8" s="42"/>
      <c r="G8" s="17"/>
      <c r="H8">
        <v>51</v>
      </c>
      <c r="I8">
        <v>1.05</v>
      </c>
      <c r="J8">
        <f>H8*I8</f>
        <v>53.550000000000004</v>
      </c>
    </row>
    <row r="9" spans="1:10" ht="30" customHeight="1" x14ac:dyDescent="0.5">
      <c r="A9" s="47">
        <v>2</v>
      </c>
      <c r="B9" s="121" t="s">
        <v>133</v>
      </c>
      <c r="C9" s="139" t="s">
        <v>31</v>
      </c>
      <c r="D9" s="146">
        <v>1</v>
      </c>
      <c r="E9" s="39"/>
      <c r="F9" s="42"/>
      <c r="G9" s="17"/>
    </row>
    <row r="10" spans="1:10" ht="30" customHeight="1" x14ac:dyDescent="0.5">
      <c r="A10" s="47">
        <v>3</v>
      </c>
      <c r="B10" s="121" t="s">
        <v>134</v>
      </c>
      <c r="C10" s="139" t="s">
        <v>166</v>
      </c>
      <c r="D10" s="145">
        <v>35</v>
      </c>
      <c r="E10" s="39"/>
      <c r="F10" s="42"/>
      <c r="G10" s="17"/>
    </row>
    <row r="11" spans="1:10" ht="30" customHeight="1" x14ac:dyDescent="0.5">
      <c r="A11" s="47">
        <v>4</v>
      </c>
      <c r="B11" s="121" t="s">
        <v>135</v>
      </c>
      <c r="C11" s="139" t="s">
        <v>31</v>
      </c>
      <c r="D11" s="146">
        <v>1</v>
      </c>
      <c r="E11" s="39"/>
      <c r="F11" s="42"/>
      <c r="G11" s="17"/>
    </row>
    <row r="12" spans="1:10" ht="30" customHeight="1" x14ac:dyDescent="0.5">
      <c r="A12" s="47">
        <v>5</v>
      </c>
      <c r="B12" s="121" t="s">
        <v>136</v>
      </c>
      <c r="C12" s="139" t="s">
        <v>81</v>
      </c>
      <c r="D12" s="145">
        <v>15</v>
      </c>
      <c r="E12" s="39"/>
      <c r="F12" s="42"/>
      <c r="G12" s="17"/>
    </row>
    <row r="13" spans="1:10" ht="30" customHeight="1" x14ac:dyDescent="0.5">
      <c r="A13" s="47">
        <v>6</v>
      </c>
      <c r="B13" s="121" t="s">
        <v>137</v>
      </c>
      <c r="C13" s="139" t="s">
        <v>166</v>
      </c>
      <c r="D13" s="145">
        <v>95</v>
      </c>
      <c r="E13" s="39"/>
      <c r="F13" s="42"/>
      <c r="G13" s="17"/>
    </row>
    <row r="14" spans="1:10" ht="30" customHeight="1" x14ac:dyDescent="0.5">
      <c r="A14" s="47">
        <v>7</v>
      </c>
      <c r="B14" s="121" t="s">
        <v>138</v>
      </c>
      <c r="C14" s="139" t="s">
        <v>166</v>
      </c>
      <c r="D14" s="136">
        <v>1260</v>
      </c>
      <c r="E14" s="39"/>
      <c r="F14" s="42"/>
      <c r="G14" s="17"/>
    </row>
    <row r="15" spans="1:10" ht="30" customHeight="1" x14ac:dyDescent="0.5">
      <c r="A15" s="47">
        <v>8</v>
      </c>
      <c r="B15" s="121" t="s">
        <v>139</v>
      </c>
      <c r="C15" s="139" t="s">
        <v>166</v>
      </c>
      <c r="D15" s="136">
        <f>'avant métré'!H68</f>
        <v>151</v>
      </c>
      <c r="E15" s="39"/>
      <c r="F15" s="42"/>
      <c r="G15" s="17"/>
    </row>
    <row r="16" spans="1:10" ht="30" customHeight="1" x14ac:dyDescent="0.5">
      <c r="A16" s="47">
        <v>9</v>
      </c>
      <c r="B16" s="121" t="s">
        <v>140</v>
      </c>
      <c r="C16" s="139" t="s">
        <v>166</v>
      </c>
      <c r="D16" s="136">
        <v>157</v>
      </c>
      <c r="E16" s="39"/>
      <c r="F16" s="42"/>
      <c r="G16" s="17"/>
    </row>
    <row r="17" spans="1:7" ht="30" customHeight="1" x14ac:dyDescent="0.5">
      <c r="A17" s="47">
        <v>10</v>
      </c>
      <c r="B17" s="121" t="s">
        <v>141</v>
      </c>
      <c r="C17" s="139" t="s">
        <v>166</v>
      </c>
      <c r="D17" s="136">
        <v>32</v>
      </c>
      <c r="E17" s="39"/>
      <c r="F17" s="42"/>
      <c r="G17" s="17"/>
    </row>
    <row r="18" spans="1:7" ht="30" customHeight="1" x14ac:dyDescent="0.5">
      <c r="A18" s="47">
        <v>11</v>
      </c>
      <c r="B18" s="121" t="s">
        <v>142</v>
      </c>
      <c r="C18" s="139" t="s">
        <v>166</v>
      </c>
      <c r="D18" s="136">
        <v>10</v>
      </c>
      <c r="E18" s="39"/>
      <c r="F18" s="42"/>
      <c r="G18" s="17"/>
    </row>
    <row r="19" spans="1:7" ht="30" customHeight="1" x14ac:dyDescent="0.5">
      <c r="A19" s="47">
        <v>12</v>
      </c>
      <c r="B19" s="121" t="s">
        <v>143</v>
      </c>
      <c r="C19" s="139" t="s">
        <v>166</v>
      </c>
      <c r="D19" s="136">
        <v>2</v>
      </c>
      <c r="E19" s="39"/>
      <c r="F19" s="42"/>
      <c r="G19" s="17"/>
    </row>
    <row r="20" spans="1:7" ht="30" customHeight="1" x14ac:dyDescent="0.5">
      <c r="A20" s="47">
        <v>13</v>
      </c>
      <c r="B20" s="121" t="s">
        <v>144</v>
      </c>
      <c r="C20" s="139" t="s">
        <v>145</v>
      </c>
      <c r="D20" s="149">
        <f>'avant métré'!H106</f>
        <v>1</v>
      </c>
      <c r="E20" s="39"/>
      <c r="F20" s="42"/>
      <c r="G20" s="17"/>
    </row>
    <row r="21" spans="1:7" ht="30" customHeight="1" x14ac:dyDescent="0.5">
      <c r="A21" s="47">
        <v>14</v>
      </c>
      <c r="B21" s="121" t="s">
        <v>146</v>
      </c>
      <c r="C21" s="139" t="s">
        <v>166</v>
      </c>
      <c r="D21" s="136">
        <f>'avant métré'!H108</f>
        <v>10</v>
      </c>
      <c r="E21" s="39"/>
      <c r="F21" s="42"/>
      <c r="G21" s="17"/>
    </row>
    <row r="22" spans="1:7" ht="30" customHeight="1" x14ac:dyDescent="0.5">
      <c r="A22" s="47">
        <v>15</v>
      </c>
      <c r="B22" s="121" t="s">
        <v>147</v>
      </c>
      <c r="C22" s="139" t="s">
        <v>166</v>
      </c>
      <c r="D22" s="136">
        <v>60</v>
      </c>
      <c r="E22" s="39"/>
      <c r="F22" s="42"/>
      <c r="G22" s="17"/>
    </row>
    <row r="23" spans="1:7" ht="30" customHeight="1" x14ac:dyDescent="0.5">
      <c r="A23" s="47">
        <v>16</v>
      </c>
      <c r="B23" s="121" t="s">
        <v>148</v>
      </c>
      <c r="C23" s="139" t="s">
        <v>15</v>
      </c>
      <c r="D23" s="136">
        <f>'avant métré'!H112</f>
        <v>27</v>
      </c>
      <c r="E23" s="39"/>
      <c r="F23" s="42"/>
      <c r="G23" s="17"/>
    </row>
    <row r="24" spans="1:7" ht="30" customHeight="1" x14ac:dyDescent="0.5">
      <c r="A24" s="47">
        <v>17</v>
      </c>
      <c r="B24" s="121" t="s">
        <v>149</v>
      </c>
      <c r="C24" s="139" t="s">
        <v>145</v>
      </c>
      <c r="D24" s="149">
        <f>'avant métré'!H114</f>
        <v>1</v>
      </c>
      <c r="E24" s="39"/>
      <c r="F24" s="42"/>
      <c r="G24" s="17"/>
    </row>
    <row r="25" spans="1:7" ht="30" customHeight="1" x14ac:dyDescent="0.5">
      <c r="A25" s="47">
        <v>18</v>
      </c>
      <c r="B25" s="121" t="s">
        <v>150</v>
      </c>
      <c r="C25" s="139" t="s">
        <v>145</v>
      </c>
      <c r="D25" s="149">
        <f>'avant métré'!H116</f>
        <v>1</v>
      </c>
      <c r="E25" s="39"/>
      <c r="F25" s="42"/>
      <c r="G25" s="17"/>
    </row>
    <row r="26" spans="1:7" ht="22.5" x14ac:dyDescent="0.55000000000000004">
      <c r="A26" s="33"/>
      <c r="B26" s="122" t="s">
        <v>208</v>
      </c>
      <c r="C26" s="139"/>
      <c r="D26" s="135"/>
      <c r="E26" s="39"/>
      <c r="F26" s="42"/>
      <c r="G26" s="17"/>
    </row>
    <row r="27" spans="1:7" ht="22.5" x14ac:dyDescent="0.55000000000000004">
      <c r="A27" s="33"/>
      <c r="B27" s="123" t="s">
        <v>209</v>
      </c>
      <c r="C27" s="139"/>
      <c r="D27" s="135"/>
      <c r="E27" s="39"/>
      <c r="F27" s="42"/>
      <c r="G27" s="17"/>
    </row>
    <row r="28" spans="1:7" ht="30" customHeight="1" x14ac:dyDescent="0.5">
      <c r="A28" s="47">
        <v>19</v>
      </c>
      <c r="B28" s="121" t="s">
        <v>123</v>
      </c>
      <c r="C28" s="139" t="s">
        <v>81</v>
      </c>
      <c r="D28" s="145">
        <v>228</v>
      </c>
      <c r="E28" s="39"/>
      <c r="F28" s="42"/>
      <c r="G28" s="17"/>
    </row>
    <row r="29" spans="1:7" ht="30" customHeight="1" x14ac:dyDescent="0.5">
      <c r="A29" s="47">
        <v>20</v>
      </c>
      <c r="B29" s="121" t="s">
        <v>124</v>
      </c>
      <c r="C29" s="139" t="s">
        <v>81</v>
      </c>
      <c r="D29" s="145">
        <v>228</v>
      </c>
      <c r="E29" s="39"/>
      <c r="F29" s="42"/>
      <c r="G29" s="17"/>
    </row>
    <row r="30" spans="1:7" ht="30" customHeight="1" x14ac:dyDescent="0.5">
      <c r="A30" s="47">
        <v>21</v>
      </c>
      <c r="B30" s="121" t="s">
        <v>125</v>
      </c>
      <c r="C30" s="139" t="s">
        <v>81</v>
      </c>
      <c r="D30" s="145">
        <v>1</v>
      </c>
      <c r="E30" s="39"/>
      <c r="F30" s="42"/>
      <c r="G30" s="17"/>
    </row>
    <row r="31" spans="1:7" ht="30" customHeight="1" x14ac:dyDescent="0.5">
      <c r="A31" s="47">
        <v>22</v>
      </c>
      <c r="B31" s="121" t="s">
        <v>126</v>
      </c>
      <c r="C31" s="139" t="s">
        <v>81</v>
      </c>
      <c r="D31" s="145">
        <v>112</v>
      </c>
      <c r="E31" s="39"/>
      <c r="F31" s="42"/>
      <c r="G31" s="17"/>
    </row>
    <row r="32" spans="1:7" ht="30" customHeight="1" x14ac:dyDescent="0.5">
      <c r="A32" s="47">
        <v>23</v>
      </c>
      <c r="B32" s="121" t="s">
        <v>127</v>
      </c>
      <c r="C32" s="139" t="s">
        <v>81</v>
      </c>
      <c r="D32" s="145">
        <v>15</v>
      </c>
      <c r="E32" s="39"/>
      <c r="F32" s="42"/>
      <c r="G32" s="17"/>
    </row>
    <row r="33" spans="1:7" ht="30" customHeight="1" x14ac:dyDescent="0.5">
      <c r="A33" s="47">
        <v>24</v>
      </c>
      <c r="B33" s="121" t="s">
        <v>128</v>
      </c>
      <c r="C33" s="139" t="s">
        <v>118</v>
      </c>
      <c r="D33" s="145">
        <v>1680</v>
      </c>
      <c r="E33" s="39"/>
      <c r="F33" s="42"/>
      <c r="G33" s="17"/>
    </row>
    <row r="34" spans="1:7" ht="30" customHeight="1" x14ac:dyDescent="0.5">
      <c r="A34" s="47">
        <v>25</v>
      </c>
      <c r="B34" s="121" t="s">
        <v>129</v>
      </c>
      <c r="C34" s="139" t="s">
        <v>166</v>
      </c>
      <c r="D34" s="145">
        <v>51</v>
      </c>
      <c r="E34" s="39"/>
      <c r="F34" s="42"/>
      <c r="G34" s="17"/>
    </row>
    <row r="35" spans="1:7" ht="30" customHeight="1" x14ac:dyDescent="0.5">
      <c r="A35" s="47">
        <v>26</v>
      </c>
      <c r="B35" s="121" t="s">
        <v>130</v>
      </c>
      <c r="C35" s="139" t="s">
        <v>166</v>
      </c>
      <c r="D35" s="145">
        <v>51</v>
      </c>
      <c r="E35" s="39"/>
      <c r="F35" s="42"/>
      <c r="G35" s="17"/>
    </row>
    <row r="36" spans="1:7" ht="22.5" x14ac:dyDescent="0.55000000000000004">
      <c r="A36" s="33"/>
      <c r="B36" s="123" t="s">
        <v>105</v>
      </c>
      <c r="C36" s="139"/>
      <c r="D36" s="135"/>
      <c r="E36" s="39"/>
      <c r="F36" s="42"/>
      <c r="G36" s="17"/>
    </row>
    <row r="37" spans="1:7" ht="30" customHeight="1" x14ac:dyDescent="0.5">
      <c r="A37" s="47">
        <v>27</v>
      </c>
      <c r="B37" s="121" t="s">
        <v>112</v>
      </c>
      <c r="C37" s="139" t="s">
        <v>20</v>
      </c>
      <c r="D37" s="145">
        <v>7</v>
      </c>
      <c r="E37" s="39"/>
      <c r="F37" s="42"/>
      <c r="G37" s="17"/>
    </row>
    <row r="38" spans="1:7" ht="30" customHeight="1" x14ac:dyDescent="0.5">
      <c r="A38" s="47">
        <v>28</v>
      </c>
      <c r="B38" s="121" t="s">
        <v>113</v>
      </c>
      <c r="C38" s="139" t="s">
        <v>20</v>
      </c>
      <c r="D38" s="145">
        <v>5</v>
      </c>
      <c r="E38" s="39"/>
      <c r="F38" s="42"/>
      <c r="G38" s="17"/>
    </row>
    <row r="39" spans="1:7" ht="30" customHeight="1" x14ac:dyDescent="0.5">
      <c r="A39" s="47">
        <v>29</v>
      </c>
      <c r="B39" s="121" t="s">
        <v>114</v>
      </c>
      <c r="C39" s="139" t="s">
        <v>15</v>
      </c>
      <c r="D39" s="145">
        <v>2</v>
      </c>
      <c r="E39" s="39"/>
      <c r="F39" s="42"/>
      <c r="G39" s="17"/>
    </row>
    <row r="40" spans="1:7" ht="30" customHeight="1" x14ac:dyDescent="0.5">
      <c r="A40" s="47">
        <v>30</v>
      </c>
      <c r="B40" s="121" t="s">
        <v>115</v>
      </c>
      <c r="C40" s="139" t="s">
        <v>15</v>
      </c>
      <c r="D40" s="145">
        <v>1</v>
      </c>
      <c r="E40" s="39"/>
      <c r="F40" s="42"/>
      <c r="G40" s="17"/>
    </row>
    <row r="41" spans="1:7" ht="21.75" x14ac:dyDescent="0.5">
      <c r="A41" s="47"/>
      <c r="B41" s="123" t="s">
        <v>210</v>
      </c>
      <c r="C41" s="139"/>
      <c r="D41" s="148"/>
      <c r="E41" s="39"/>
      <c r="F41" s="42"/>
      <c r="G41" s="17"/>
    </row>
    <row r="42" spans="1:7" ht="30" customHeight="1" x14ac:dyDescent="0.5">
      <c r="A42" s="47">
        <v>31</v>
      </c>
      <c r="B42" s="121" t="s">
        <v>116</v>
      </c>
      <c r="C42" s="139" t="s">
        <v>81</v>
      </c>
      <c r="D42" s="145">
        <v>15</v>
      </c>
      <c r="E42" s="39"/>
      <c r="F42" s="42"/>
      <c r="G42" s="17"/>
    </row>
    <row r="43" spans="1:7" ht="30" customHeight="1" x14ac:dyDescent="0.5">
      <c r="A43" s="47">
        <v>32</v>
      </c>
      <c r="B43" s="121" t="s">
        <v>117</v>
      </c>
      <c r="C43" s="139" t="s">
        <v>118</v>
      </c>
      <c r="D43" s="145">
        <v>1800</v>
      </c>
      <c r="E43" s="39"/>
      <c r="F43" s="42"/>
      <c r="G43" s="17"/>
    </row>
    <row r="44" spans="1:7" ht="30" customHeight="1" x14ac:dyDescent="0.5">
      <c r="A44" s="47">
        <v>33</v>
      </c>
      <c r="B44" s="121" t="s">
        <v>171</v>
      </c>
      <c r="C44" s="139" t="s">
        <v>166</v>
      </c>
      <c r="D44" s="145">
        <v>93</v>
      </c>
      <c r="E44" s="39"/>
      <c r="F44" s="42"/>
      <c r="G44" s="17"/>
    </row>
    <row r="45" spans="1:7" ht="30" customHeight="1" x14ac:dyDescent="0.5">
      <c r="A45" s="124"/>
      <c r="B45" s="125" t="s">
        <v>167</v>
      </c>
      <c r="C45" s="140"/>
      <c r="D45" s="147"/>
      <c r="E45" s="39"/>
      <c r="F45" s="42"/>
      <c r="G45" s="17"/>
    </row>
    <row r="46" spans="1:7" ht="30" customHeight="1" x14ac:dyDescent="0.5">
      <c r="A46" s="47">
        <v>34</v>
      </c>
      <c r="B46" s="121" t="s">
        <v>222</v>
      </c>
      <c r="C46" s="139" t="s">
        <v>166</v>
      </c>
      <c r="D46" s="145">
        <v>28</v>
      </c>
      <c r="E46" s="39"/>
      <c r="F46" s="42"/>
      <c r="G46" s="17"/>
    </row>
    <row r="47" spans="1:7" ht="30" customHeight="1" x14ac:dyDescent="0.5">
      <c r="A47" s="47">
        <v>35</v>
      </c>
      <c r="B47" s="121" t="s">
        <v>223</v>
      </c>
      <c r="C47" s="139" t="s">
        <v>166</v>
      </c>
      <c r="D47" s="136">
        <v>5</v>
      </c>
      <c r="E47" s="39"/>
      <c r="F47" s="42"/>
      <c r="G47" s="17"/>
    </row>
    <row r="48" spans="1:7" ht="30" customHeight="1" x14ac:dyDescent="0.5">
      <c r="A48" s="47">
        <v>36</v>
      </c>
      <c r="B48" s="121" t="s">
        <v>224</v>
      </c>
      <c r="C48" s="139" t="s">
        <v>166</v>
      </c>
      <c r="D48" s="136">
        <v>38</v>
      </c>
      <c r="E48" s="39"/>
      <c r="F48" s="42"/>
      <c r="G48" s="17"/>
    </row>
    <row r="49" spans="1:7" ht="30" customHeight="1" x14ac:dyDescent="0.5">
      <c r="A49" s="47">
        <v>37</v>
      </c>
      <c r="B49" s="121" t="s">
        <v>119</v>
      </c>
      <c r="C49" s="139" t="s">
        <v>20</v>
      </c>
      <c r="D49" s="145">
        <v>3</v>
      </c>
      <c r="E49" s="39"/>
      <c r="F49" s="42"/>
      <c r="G49" s="17"/>
    </row>
    <row r="50" spans="1:7" ht="30" customHeight="1" x14ac:dyDescent="0.5">
      <c r="A50" s="47">
        <v>38</v>
      </c>
      <c r="B50" s="121" t="s">
        <v>120</v>
      </c>
      <c r="C50" s="139" t="s">
        <v>166</v>
      </c>
      <c r="D50" s="150">
        <f>D14</f>
        <v>1260</v>
      </c>
      <c r="E50" s="39"/>
      <c r="F50" s="42"/>
      <c r="G50" s="17"/>
    </row>
    <row r="51" spans="1:7" ht="30" customHeight="1" x14ac:dyDescent="0.5">
      <c r="A51" s="47">
        <v>39</v>
      </c>
      <c r="B51" s="121" t="s">
        <v>121</v>
      </c>
      <c r="C51" s="139" t="s">
        <v>20</v>
      </c>
      <c r="D51" s="145">
        <f>'avant métré'!H167</f>
        <v>66</v>
      </c>
      <c r="E51" s="39"/>
      <c r="F51" s="42"/>
      <c r="G51" s="17"/>
    </row>
    <row r="52" spans="1:7" ht="30" customHeight="1" x14ac:dyDescent="0.5">
      <c r="A52" s="47">
        <v>40</v>
      </c>
      <c r="B52" s="121" t="s">
        <v>122</v>
      </c>
      <c r="C52" s="139" t="s">
        <v>20</v>
      </c>
      <c r="D52" s="136">
        <f>D51</f>
        <v>66</v>
      </c>
      <c r="E52" s="39"/>
      <c r="F52" s="42"/>
      <c r="G52" s="17"/>
    </row>
    <row r="53" spans="1:7" ht="22.5" x14ac:dyDescent="0.55000000000000004">
      <c r="A53" s="33"/>
      <c r="B53" s="123" t="s">
        <v>211</v>
      </c>
      <c r="C53" s="139"/>
      <c r="D53" s="135"/>
      <c r="E53" s="39"/>
      <c r="F53" s="42"/>
      <c r="G53" s="17"/>
    </row>
    <row r="54" spans="1:7" ht="30" customHeight="1" x14ac:dyDescent="0.5">
      <c r="A54" s="47">
        <v>41</v>
      </c>
      <c r="B54" s="121" t="s">
        <v>95</v>
      </c>
      <c r="C54" s="141" t="s">
        <v>80</v>
      </c>
      <c r="D54" s="136">
        <v>60</v>
      </c>
      <c r="E54" s="39"/>
      <c r="F54" s="42"/>
      <c r="G54" s="17"/>
    </row>
    <row r="55" spans="1:7" ht="30" customHeight="1" x14ac:dyDescent="0.5">
      <c r="A55" s="47">
        <v>42</v>
      </c>
      <c r="B55" s="121" t="s">
        <v>96</v>
      </c>
      <c r="C55" s="139" t="s">
        <v>80</v>
      </c>
      <c r="D55" s="136">
        <v>60</v>
      </c>
      <c r="E55" s="39"/>
      <c r="F55" s="42"/>
      <c r="G55" s="17"/>
    </row>
    <row r="56" spans="1:7" ht="30" customHeight="1" x14ac:dyDescent="0.5">
      <c r="A56" s="47">
        <v>43</v>
      </c>
      <c r="B56" s="121" t="s">
        <v>97</v>
      </c>
      <c r="C56" s="139" t="s">
        <v>20</v>
      </c>
      <c r="D56" s="136">
        <v>50</v>
      </c>
      <c r="E56" s="39"/>
      <c r="F56" s="42"/>
      <c r="G56" s="17"/>
    </row>
    <row r="57" spans="1:7" ht="30" customHeight="1" x14ac:dyDescent="0.5">
      <c r="A57" s="47">
        <v>44</v>
      </c>
      <c r="B57" s="121" t="s">
        <v>98</v>
      </c>
      <c r="C57" s="139" t="s">
        <v>80</v>
      </c>
      <c r="D57" s="136">
        <v>60</v>
      </c>
      <c r="E57" s="39"/>
      <c r="F57" s="42"/>
      <c r="G57" s="17"/>
    </row>
    <row r="58" spans="1:7" ht="30" customHeight="1" x14ac:dyDescent="0.5">
      <c r="A58" s="47">
        <v>45</v>
      </c>
      <c r="B58" s="121" t="s">
        <v>99</v>
      </c>
      <c r="C58" s="139" t="s">
        <v>20</v>
      </c>
      <c r="D58" s="136">
        <v>50</v>
      </c>
      <c r="E58" s="39"/>
      <c r="F58" s="42"/>
      <c r="G58" s="17"/>
    </row>
    <row r="59" spans="1:7" ht="30" customHeight="1" x14ac:dyDescent="0.5">
      <c r="A59" s="47">
        <v>46</v>
      </c>
      <c r="B59" s="121" t="s">
        <v>100</v>
      </c>
      <c r="C59" s="139" t="s">
        <v>80</v>
      </c>
      <c r="D59" s="136">
        <v>10</v>
      </c>
      <c r="E59" s="39"/>
      <c r="F59" s="42"/>
      <c r="G59" s="17"/>
    </row>
    <row r="60" spans="1:7" ht="30" customHeight="1" x14ac:dyDescent="0.5">
      <c r="A60" s="47">
        <v>47</v>
      </c>
      <c r="B60" s="121" t="s">
        <v>101</v>
      </c>
      <c r="C60" s="139" t="s">
        <v>80</v>
      </c>
      <c r="D60" s="136">
        <v>60</v>
      </c>
      <c r="E60" s="39"/>
      <c r="F60" s="42"/>
      <c r="G60" s="17"/>
    </row>
    <row r="61" spans="1:7" ht="30" customHeight="1" x14ac:dyDescent="0.5">
      <c r="A61" s="47">
        <v>48</v>
      </c>
      <c r="B61" s="121" t="s">
        <v>102</v>
      </c>
      <c r="C61" s="139" t="s">
        <v>20</v>
      </c>
      <c r="D61" s="136">
        <v>50</v>
      </c>
      <c r="E61" s="39"/>
      <c r="F61" s="42"/>
      <c r="G61" s="17"/>
    </row>
    <row r="62" spans="1:7" ht="30" customHeight="1" x14ac:dyDescent="0.5">
      <c r="A62" s="47">
        <v>49</v>
      </c>
      <c r="B62" s="121" t="s">
        <v>103</v>
      </c>
      <c r="C62" s="139" t="s">
        <v>15</v>
      </c>
      <c r="D62" s="135">
        <v>1</v>
      </c>
      <c r="E62" s="39"/>
      <c r="F62" s="42"/>
      <c r="G62" s="17"/>
    </row>
    <row r="63" spans="1:7" ht="30" customHeight="1" x14ac:dyDescent="0.5">
      <c r="A63" s="47">
        <v>50</v>
      </c>
      <c r="B63" s="121" t="s">
        <v>104</v>
      </c>
      <c r="C63" s="139" t="s">
        <v>20</v>
      </c>
      <c r="D63" s="136">
        <f>'avant métré'!H195</f>
        <v>17</v>
      </c>
      <c r="E63" s="39"/>
      <c r="F63" s="42"/>
      <c r="G63" s="17"/>
    </row>
    <row r="64" spans="1:7" ht="22.5" x14ac:dyDescent="0.55000000000000004">
      <c r="A64" s="33"/>
      <c r="B64" s="123" t="s">
        <v>212</v>
      </c>
      <c r="C64" s="139"/>
      <c r="D64" s="135"/>
      <c r="E64" s="39"/>
      <c r="F64" s="42"/>
      <c r="G64" s="17"/>
    </row>
    <row r="65" spans="1:7" ht="30" customHeight="1" x14ac:dyDescent="0.5">
      <c r="A65" s="47">
        <v>51</v>
      </c>
      <c r="B65" s="126" t="s">
        <v>159</v>
      </c>
      <c r="C65" s="141" t="s">
        <v>80</v>
      </c>
      <c r="D65" s="136">
        <v>160</v>
      </c>
      <c r="E65" s="39"/>
      <c r="F65" s="42"/>
      <c r="G65" s="17"/>
    </row>
    <row r="66" spans="1:7" ht="30" customHeight="1" x14ac:dyDescent="0.5">
      <c r="A66" s="47">
        <v>52</v>
      </c>
      <c r="B66" s="121" t="s">
        <v>90</v>
      </c>
      <c r="C66" s="141" t="s">
        <v>80</v>
      </c>
      <c r="D66" s="136">
        <v>190</v>
      </c>
      <c r="E66" s="39"/>
      <c r="F66" s="42"/>
      <c r="G66" s="17"/>
    </row>
    <row r="67" spans="1:7" ht="30" customHeight="1" x14ac:dyDescent="0.5">
      <c r="A67" s="47">
        <v>53</v>
      </c>
      <c r="B67" s="121" t="s">
        <v>91</v>
      </c>
      <c r="C67" s="141" t="s">
        <v>20</v>
      </c>
      <c r="D67" s="136">
        <v>240</v>
      </c>
      <c r="E67" s="39"/>
      <c r="F67" s="42"/>
      <c r="G67" s="17"/>
    </row>
    <row r="68" spans="1:7" ht="30" customHeight="1" x14ac:dyDescent="0.5">
      <c r="A68" s="47">
        <v>54</v>
      </c>
      <c r="B68" s="121" t="s">
        <v>92</v>
      </c>
      <c r="C68" s="141" t="s">
        <v>20</v>
      </c>
      <c r="D68" s="136">
        <v>75</v>
      </c>
      <c r="E68" s="39"/>
      <c r="F68" s="42"/>
      <c r="G68" s="17"/>
    </row>
    <row r="69" spans="1:7" ht="30" customHeight="1" x14ac:dyDescent="0.5">
      <c r="A69" s="47">
        <v>55</v>
      </c>
      <c r="B69" s="121" t="s">
        <v>93</v>
      </c>
      <c r="C69" s="141" t="s">
        <v>20</v>
      </c>
      <c r="D69" s="136">
        <v>95</v>
      </c>
      <c r="E69" s="39"/>
      <c r="F69" s="42"/>
      <c r="G69" s="17"/>
    </row>
    <row r="70" spans="1:7" ht="30" customHeight="1" x14ac:dyDescent="0.5">
      <c r="A70" s="47">
        <v>56</v>
      </c>
      <c r="B70" s="121" t="s">
        <v>94</v>
      </c>
      <c r="C70" s="141" t="s">
        <v>80</v>
      </c>
      <c r="D70" s="145">
        <v>10</v>
      </c>
      <c r="E70" s="39"/>
      <c r="F70" s="42"/>
      <c r="G70" s="17"/>
    </row>
    <row r="71" spans="1:7" ht="22.5" x14ac:dyDescent="0.55000000000000004">
      <c r="A71" s="33"/>
      <c r="B71" s="123" t="s">
        <v>213</v>
      </c>
      <c r="C71" s="139"/>
      <c r="D71" s="135"/>
      <c r="E71" s="39"/>
      <c r="F71" s="42"/>
      <c r="G71" s="17"/>
    </row>
    <row r="72" spans="1:7" ht="22.5" x14ac:dyDescent="0.55000000000000004">
      <c r="A72" s="33"/>
      <c r="B72" s="127" t="s">
        <v>68</v>
      </c>
      <c r="C72" s="139"/>
      <c r="D72" s="135"/>
      <c r="E72" s="39"/>
      <c r="F72" s="42"/>
      <c r="G72" s="17"/>
    </row>
    <row r="73" spans="1:7" ht="30" customHeight="1" x14ac:dyDescent="0.5">
      <c r="A73" s="47"/>
      <c r="B73" s="128" t="s">
        <v>35</v>
      </c>
      <c r="C73" s="139"/>
      <c r="D73" s="135"/>
      <c r="E73" s="39"/>
      <c r="F73" s="42"/>
      <c r="G73" s="17"/>
    </row>
    <row r="74" spans="1:7" ht="30" customHeight="1" x14ac:dyDescent="0.5">
      <c r="A74" s="47">
        <v>57</v>
      </c>
      <c r="B74" s="126" t="s">
        <v>172</v>
      </c>
      <c r="C74" s="139" t="s">
        <v>15</v>
      </c>
      <c r="D74" s="135">
        <v>1</v>
      </c>
      <c r="E74" s="39"/>
      <c r="F74" s="42"/>
      <c r="G74" s="17"/>
    </row>
    <row r="75" spans="1:7" ht="30" customHeight="1" x14ac:dyDescent="0.5">
      <c r="A75" s="47">
        <v>58</v>
      </c>
      <c r="B75" s="126" t="s">
        <v>173</v>
      </c>
      <c r="C75" s="139" t="s">
        <v>15</v>
      </c>
      <c r="D75" s="135">
        <v>1</v>
      </c>
      <c r="E75" s="39"/>
      <c r="F75" s="42"/>
      <c r="G75" s="17"/>
    </row>
    <row r="76" spans="1:7" ht="30" customHeight="1" x14ac:dyDescent="0.5">
      <c r="A76" s="47">
        <v>59</v>
      </c>
      <c r="B76" s="126" t="s">
        <v>174</v>
      </c>
      <c r="C76" s="139" t="s">
        <v>15</v>
      </c>
      <c r="D76" s="135">
        <v>1</v>
      </c>
      <c r="E76" s="39"/>
      <c r="F76" s="42"/>
      <c r="G76" s="17"/>
    </row>
    <row r="77" spans="1:7" ht="30" customHeight="1" x14ac:dyDescent="0.5">
      <c r="A77" s="47">
        <v>60</v>
      </c>
      <c r="B77" s="126" t="s">
        <v>175</v>
      </c>
      <c r="C77" s="139" t="s">
        <v>15</v>
      </c>
      <c r="D77" s="135">
        <v>1</v>
      </c>
      <c r="E77" s="39"/>
      <c r="F77" s="42"/>
      <c r="G77" s="17"/>
    </row>
    <row r="78" spans="1:7" ht="30" customHeight="1" x14ac:dyDescent="0.5">
      <c r="A78" s="47">
        <v>61</v>
      </c>
      <c r="B78" s="126" t="s">
        <v>176</v>
      </c>
      <c r="C78" s="139" t="s">
        <v>15</v>
      </c>
      <c r="D78" s="135">
        <v>1</v>
      </c>
      <c r="E78" s="39"/>
      <c r="F78" s="42"/>
      <c r="G78" s="17"/>
    </row>
    <row r="79" spans="1:7" ht="30" customHeight="1" x14ac:dyDescent="0.5">
      <c r="A79" s="47">
        <v>62</v>
      </c>
      <c r="B79" s="126" t="s">
        <v>177</v>
      </c>
      <c r="C79" s="139" t="s">
        <v>15</v>
      </c>
      <c r="D79" s="135">
        <v>1</v>
      </c>
      <c r="E79" s="39"/>
      <c r="F79" s="42"/>
      <c r="G79" s="17"/>
    </row>
    <row r="80" spans="1:7" ht="30" customHeight="1" x14ac:dyDescent="0.5">
      <c r="A80" s="47">
        <v>63</v>
      </c>
      <c r="B80" s="126" t="s">
        <v>178</v>
      </c>
      <c r="C80" s="139" t="s">
        <v>15</v>
      </c>
      <c r="D80" s="135">
        <v>1</v>
      </c>
      <c r="E80" s="39"/>
      <c r="F80" s="42"/>
      <c r="G80" s="17"/>
    </row>
    <row r="81" spans="1:7" ht="30" customHeight="1" x14ac:dyDescent="0.5">
      <c r="A81" s="47">
        <v>64</v>
      </c>
      <c r="B81" s="126" t="s">
        <v>179</v>
      </c>
      <c r="C81" s="139" t="s">
        <v>15</v>
      </c>
      <c r="D81" s="135">
        <v>1</v>
      </c>
      <c r="E81" s="39"/>
      <c r="F81" s="42"/>
      <c r="G81" s="17"/>
    </row>
    <row r="82" spans="1:7" ht="30" customHeight="1" x14ac:dyDescent="0.5">
      <c r="A82" s="47">
        <v>65</v>
      </c>
      <c r="B82" s="126" t="s">
        <v>180</v>
      </c>
      <c r="C82" s="139" t="s">
        <v>15</v>
      </c>
      <c r="D82" s="135">
        <v>1</v>
      </c>
      <c r="E82" s="39"/>
      <c r="F82" s="42"/>
      <c r="G82" s="17"/>
    </row>
    <row r="83" spans="1:7" ht="30" customHeight="1" x14ac:dyDescent="0.5">
      <c r="A83" s="47">
        <v>66</v>
      </c>
      <c r="B83" s="126" t="s">
        <v>181</v>
      </c>
      <c r="C83" s="139" t="s">
        <v>15</v>
      </c>
      <c r="D83" s="135">
        <v>1</v>
      </c>
      <c r="E83" s="39"/>
      <c r="F83" s="42"/>
      <c r="G83" s="17"/>
    </row>
    <row r="84" spans="1:7" ht="30" customHeight="1" x14ac:dyDescent="0.5">
      <c r="A84" s="47">
        <v>67</v>
      </c>
      <c r="B84" s="129" t="s">
        <v>182</v>
      </c>
      <c r="C84" s="139" t="s">
        <v>15</v>
      </c>
      <c r="D84" s="135">
        <v>1</v>
      </c>
      <c r="E84" s="39"/>
      <c r="F84" s="42"/>
      <c r="G84" s="17"/>
    </row>
    <row r="85" spans="1:7" ht="21" x14ac:dyDescent="0.5">
      <c r="A85" s="47"/>
      <c r="B85" s="128" t="s">
        <v>46</v>
      </c>
      <c r="C85" s="139"/>
      <c r="D85" s="135"/>
      <c r="E85" s="39"/>
      <c r="F85" s="42"/>
      <c r="G85" s="17"/>
    </row>
    <row r="86" spans="1:7" ht="30" customHeight="1" x14ac:dyDescent="0.5">
      <c r="A86" s="47">
        <v>68</v>
      </c>
      <c r="B86" s="126" t="s">
        <v>183</v>
      </c>
      <c r="C86" s="139" t="s">
        <v>15</v>
      </c>
      <c r="D86" s="135">
        <v>1</v>
      </c>
      <c r="E86" s="39"/>
      <c r="F86" s="42"/>
      <c r="G86" s="17"/>
    </row>
    <row r="87" spans="1:7" ht="30" customHeight="1" x14ac:dyDescent="0.5">
      <c r="A87" s="47">
        <v>69</v>
      </c>
      <c r="B87" s="121" t="s">
        <v>184</v>
      </c>
      <c r="C87" s="139" t="s">
        <v>15</v>
      </c>
      <c r="D87" s="135">
        <v>1</v>
      </c>
      <c r="E87" s="39"/>
      <c r="F87" s="42"/>
      <c r="G87" s="17"/>
    </row>
    <row r="88" spans="1:7" ht="30" customHeight="1" x14ac:dyDescent="0.5">
      <c r="A88" s="47">
        <v>70</v>
      </c>
      <c r="B88" s="121" t="s">
        <v>185</v>
      </c>
      <c r="C88" s="139" t="s">
        <v>15</v>
      </c>
      <c r="D88" s="135">
        <v>1</v>
      </c>
      <c r="E88" s="39"/>
      <c r="F88" s="42"/>
      <c r="G88" s="17"/>
    </row>
    <row r="89" spans="1:7" ht="30" customHeight="1" x14ac:dyDescent="0.5">
      <c r="A89" s="47">
        <v>71</v>
      </c>
      <c r="B89" s="121" t="s">
        <v>185</v>
      </c>
      <c r="C89" s="139" t="s">
        <v>15</v>
      </c>
      <c r="D89" s="135">
        <v>1</v>
      </c>
      <c r="E89" s="39"/>
      <c r="F89" s="42"/>
      <c r="G89" s="17"/>
    </row>
    <row r="90" spans="1:7" ht="30" customHeight="1" x14ac:dyDescent="0.5">
      <c r="A90" s="47">
        <v>72</v>
      </c>
      <c r="B90" s="121" t="s">
        <v>185</v>
      </c>
      <c r="C90" s="139" t="s">
        <v>15</v>
      </c>
      <c r="D90" s="135">
        <v>1</v>
      </c>
      <c r="E90" s="39"/>
      <c r="F90" s="42"/>
      <c r="G90" s="17"/>
    </row>
    <row r="91" spans="1:7" ht="30" customHeight="1" x14ac:dyDescent="0.5">
      <c r="A91" s="47">
        <v>73</v>
      </c>
      <c r="B91" s="126" t="s">
        <v>188</v>
      </c>
      <c r="C91" s="139" t="s">
        <v>15</v>
      </c>
      <c r="D91" s="135">
        <v>1</v>
      </c>
      <c r="E91" s="39"/>
      <c r="F91" s="42"/>
      <c r="G91" s="17"/>
    </row>
    <row r="92" spans="1:7" ht="30" customHeight="1" x14ac:dyDescent="0.5">
      <c r="A92" s="47">
        <v>74</v>
      </c>
      <c r="B92" s="121" t="s">
        <v>186</v>
      </c>
      <c r="C92" s="139" t="s">
        <v>15</v>
      </c>
      <c r="D92" s="135">
        <v>1</v>
      </c>
      <c r="E92" s="39"/>
      <c r="F92" s="42"/>
      <c r="G92" s="17"/>
    </row>
    <row r="93" spans="1:7" ht="30" customHeight="1" x14ac:dyDescent="0.5">
      <c r="A93" s="47">
        <v>75</v>
      </c>
      <c r="B93" s="126" t="s">
        <v>187</v>
      </c>
      <c r="C93" s="139" t="s">
        <v>15</v>
      </c>
      <c r="D93" s="135">
        <v>1</v>
      </c>
      <c r="E93" s="39"/>
      <c r="F93" s="42"/>
      <c r="G93" s="17"/>
    </row>
    <row r="94" spans="1:7" ht="30" customHeight="1" x14ac:dyDescent="0.5">
      <c r="A94" s="47">
        <v>76</v>
      </c>
      <c r="B94" s="126" t="s">
        <v>189</v>
      </c>
      <c r="C94" s="139" t="s">
        <v>15</v>
      </c>
      <c r="D94" s="135">
        <v>1</v>
      </c>
      <c r="E94" s="39"/>
      <c r="F94" s="42"/>
      <c r="G94" s="17"/>
    </row>
    <row r="95" spans="1:7" ht="30" customHeight="1" x14ac:dyDescent="0.5">
      <c r="A95" s="47">
        <v>77</v>
      </c>
      <c r="B95" s="126" t="s">
        <v>189</v>
      </c>
      <c r="C95" s="139" t="s">
        <v>15</v>
      </c>
      <c r="D95" s="135">
        <v>1</v>
      </c>
      <c r="E95" s="39"/>
      <c r="F95" s="42"/>
      <c r="G95" s="17"/>
    </row>
    <row r="96" spans="1:7" ht="30" customHeight="1" x14ac:dyDescent="0.5">
      <c r="A96" s="47">
        <v>78</v>
      </c>
      <c r="B96" s="126" t="s">
        <v>190</v>
      </c>
      <c r="C96" s="139" t="s">
        <v>15</v>
      </c>
      <c r="D96" s="135">
        <v>1</v>
      </c>
      <c r="E96" s="39"/>
      <c r="F96" s="42"/>
      <c r="G96" s="17"/>
    </row>
    <row r="97" spans="1:7" ht="30" customHeight="1" x14ac:dyDescent="0.5">
      <c r="A97" s="47">
        <v>79</v>
      </c>
      <c r="B97" s="126" t="s">
        <v>191</v>
      </c>
      <c r="C97" s="139" t="s">
        <v>15</v>
      </c>
      <c r="D97" s="135">
        <v>1</v>
      </c>
      <c r="E97" s="39"/>
      <c r="F97" s="42"/>
      <c r="G97" s="17"/>
    </row>
    <row r="98" spans="1:7" ht="30" customHeight="1" x14ac:dyDescent="0.5">
      <c r="A98" s="47">
        <v>80</v>
      </c>
      <c r="B98" s="126" t="s">
        <v>192</v>
      </c>
      <c r="C98" s="139" t="s">
        <v>15</v>
      </c>
      <c r="D98" s="135">
        <v>1</v>
      </c>
      <c r="E98" s="39"/>
      <c r="F98" s="42"/>
      <c r="G98" s="17"/>
    </row>
    <row r="99" spans="1:7" ht="30" customHeight="1" x14ac:dyDescent="0.5">
      <c r="A99" s="47">
        <v>81</v>
      </c>
      <c r="B99" s="126" t="s">
        <v>193</v>
      </c>
      <c r="C99" s="139" t="s">
        <v>15</v>
      </c>
      <c r="D99" s="135">
        <v>2</v>
      </c>
      <c r="E99" s="39"/>
      <c r="F99" s="42"/>
      <c r="G99" s="17"/>
    </row>
    <row r="100" spans="1:7" ht="30" customHeight="1" x14ac:dyDescent="0.5">
      <c r="A100" s="47">
        <v>82</v>
      </c>
      <c r="B100" s="126" t="s">
        <v>194</v>
      </c>
      <c r="C100" s="139" t="s">
        <v>15</v>
      </c>
      <c r="D100" s="135">
        <v>1</v>
      </c>
      <c r="E100" s="39"/>
      <c r="F100" s="42"/>
      <c r="G100" s="17"/>
    </row>
    <row r="101" spans="1:7" ht="21" x14ac:dyDescent="0.5">
      <c r="A101" s="130"/>
      <c r="B101" s="128" t="s">
        <v>64</v>
      </c>
      <c r="C101" s="139"/>
      <c r="D101" s="135"/>
      <c r="E101" s="39"/>
      <c r="F101" s="42"/>
      <c r="G101" s="17"/>
    </row>
    <row r="102" spans="1:7" ht="30" customHeight="1" x14ac:dyDescent="0.5">
      <c r="A102" s="47">
        <v>83</v>
      </c>
      <c r="B102" s="126" t="s">
        <v>195</v>
      </c>
      <c r="C102" s="139" t="s">
        <v>15</v>
      </c>
      <c r="D102" s="135">
        <v>1</v>
      </c>
      <c r="E102" s="39"/>
      <c r="F102" s="42"/>
      <c r="G102" s="17"/>
    </row>
    <row r="103" spans="1:7" ht="30" customHeight="1" x14ac:dyDescent="0.5">
      <c r="A103" s="47">
        <v>84</v>
      </c>
      <c r="B103" s="126" t="s">
        <v>196</v>
      </c>
      <c r="C103" s="139" t="s">
        <v>15</v>
      </c>
      <c r="D103" s="135">
        <v>1</v>
      </c>
      <c r="E103" s="39"/>
      <c r="F103" s="42"/>
      <c r="G103" s="17"/>
    </row>
    <row r="104" spans="1:7" ht="30" customHeight="1" x14ac:dyDescent="0.5">
      <c r="A104" s="47">
        <v>85</v>
      </c>
      <c r="B104" s="126" t="s">
        <v>197</v>
      </c>
      <c r="C104" s="139" t="s">
        <v>15</v>
      </c>
      <c r="D104" s="135">
        <v>2</v>
      </c>
      <c r="E104" s="39"/>
      <c r="F104" s="42"/>
      <c r="G104" s="17"/>
    </row>
    <row r="105" spans="1:7" ht="21" x14ac:dyDescent="0.5">
      <c r="A105" s="47"/>
      <c r="B105" s="127" t="s">
        <v>69</v>
      </c>
      <c r="C105" s="139"/>
      <c r="D105" s="135"/>
      <c r="E105" s="39"/>
      <c r="F105" s="42"/>
      <c r="G105" s="17"/>
    </row>
    <row r="106" spans="1:7" ht="30" customHeight="1" x14ac:dyDescent="0.5">
      <c r="A106" s="47">
        <v>86</v>
      </c>
      <c r="B106" s="126" t="s">
        <v>85</v>
      </c>
      <c r="C106" s="139" t="s">
        <v>15</v>
      </c>
      <c r="D106" s="135">
        <v>2</v>
      </c>
      <c r="E106" s="39"/>
      <c r="F106" s="42"/>
      <c r="G106" s="17"/>
    </row>
    <row r="107" spans="1:7" ht="30" customHeight="1" x14ac:dyDescent="0.5">
      <c r="A107" s="47">
        <v>87</v>
      </c>
      <c r="B107" s="126" t="s">
        <v>86</v>
      </c>
      <c r="C107" s="139" t="s">
        <v>15</v>
      </c>
      <c r="D107" s="135">
        <v>1</v>
      </c>
      <c r="E107" s="39"/>
      <c r="F107" s="42"/>
      <c r="G107" s="17"/>
    </row>
    <row r="108" spans="1:7" ht="30" customHeight="1" x14ac:dyDescent="0.5">
      <c r="A108" s="47">
        <v>88</v>
      </c>
      <c r="B108" s="126" t="s">
        <v>198</v>
      </c>
      <c r="C108" s="139" t="s">
        <v>15</v>
      </c>
      <c r="D108" s="135">
        <v>1</v>
      </c>
      <c r="E108" s="39"/>
      <c r="F108" s="42"/>
      <c r="G108" s="17"/>
    </row>
    <row r="109" spans="1:7" ht="30" customHeight="1" x14ac:dyDescent="0.5">
      <c r="A109" s="47">
        <v>89</v>
      </c>
      <c r="B109" s="126" t="s">
        <v>199</v>
      </c>
      <c r="C109" s="139" t="s">
        <v>15</v>
      </c>
      <c r="D109" s="135">
        <v>4</v>
      </c>
      <c r="E109" s="39"/>
      <c r="F109" s="42"/>
      <c r="G109" s="17"/>
    </row>
    <row r="110" spans="1:7" ht="21.75" x14ac:dyDescent="0.5">
      <c r="A110" s="47"/>
      <c r="B110" s="123" t="s">
        <v>214</v>
      </c>
      <c r="C110" s="139"/>
      <c r="D110" s="135"/>
      <c r="E110" s="39"/>
      <c r="F110" s="42"/>
      <c r="G110" s="17"/>
    </row>
    <row r="111" spans="1:7" ht="30" customHeight="1" x14ac:dyDescent="0.5">
      <c r="A111" s="47">
        <v>90</v>
      </c>
      <c r="B111" s="126" t="s">
        <v>10</v>
      </c>
      <c r="C111" s="139" t="s">
        <v>11</v>
      </c>
      <c r="D111" s="135">
        <v>1</v>
      </c>
      <c r="E111" s="39"/>
      <c r="F111" s="42"/>
      <c r="G111" s="17"/>
    </row>
    <row r="112" spans="1:7" ht="30" customHeight="1" x14ac:dyDescent="0.5">
      <c r="A112" s="47">
        <v>91</v>
      </c>
      <c r="B112" s="126" t="s">
        <v>12</v>
      </c>
      <c r="C112" s="139" t="s">
        <v>11</v>
      </c>
      <c r="D112" s="135">
        <v>1</v>
      </c>
      <c r="E112" s="39"/>
      <c r="F112" s="42"/>
      <c r="G112" s="17"/>
    </row>
    <row r="113" spans="1:7" ht="30" customHeight="1" x14ac:dyDescent="0.5">
      <c r="A113" s="47"/>
      <c r="B113" s="126" t="s">
        <v>13</v>
      </c>
      <c r="C113" s="139"/>
      <c r="D113" s="135"/>
      <c r="E113" s="39"/>
      <c r="F113" s="42"/>
      <c r="G113" s="17"/>
    </row>
    <row r="114" spans="1:7" ht="30" customHeight="1" x14ac:dyDescent="0.5">
      <c r="A114" s="47">
        <v>92</v>
      </c>
      <c r="B114" s="126" t="s">
        <v>14</v>
      </c>
      <c r="C114" s="139" t="s">
        <v>15</v>
      </c>
      <c r="D114" s="135">
        <v>3</v>
      </c>
      <c r="E114" s="39"/>
      <c r="F114" s="42"/>
      <c r="G114" s="17"/>
    </row>
    <row r="115" spans="1:7" ht="30" customHeight="1" x14ac:dyDescent="0.5">
      <c r="A115" s="47">
        <v>93</v>
      </c>
      <c r="B115" s="126" t="s">
        <v>16</v>
      </c>
      <c r="C115" s="139" t="s">
        <v>15</v>
      </c>
      <c r="D115" s="135">
        <v>1</v>
      </c>
      <c r="E115" s="39"/>
      <c r="F115" s="42"/>
      <c r="G115" s="17"/>
    </row>
    <row r="116" spans="1:7" ht="30" customHeight="1" x14ac:dyDescent="0.5">
      <c r="A116" s="47">
        <v>94</v>
      </c>
      <c r="B116" s="126" t="s">
        <v>17</v>
      </c>
      <c r="C116" s="139" t="s">
        <v>15</v>
      </c>
      <c r="D116" s="135">
        <v>1</v>
      </c>
      <c r="E116" s="39"/>
      <c r="F116" s="42"/>
      <c r="G116" s="17"/>
    </row>
    <row r="117" spans="1:7" ht="30" customHeight="1" x14ac:dyDescent="0.5">
      <c r="A117" s="47">
        <v>95</v>
      </c>
      <c r="B117" s="132" t="s">
        <v>200</v>
      </c>
      <c r="C117" s="141" t="s">
        <v>20</v>
      </c>
      <c r="D117" s="136">
        <v>60</v>
      </c>
      <c r="E117" s="143"/>
      <c r="F117" s="131"/>
      <c r="G117" s="131"/>
    </row>
    <row r="118" spans="1:7" ht="21" x14ac:dyDescent="0.5">
      <c r="A118" s="47"/>
      <c r="B118" s="133" t="s">
        <v>21</v>
      </c>
      <c r="C118" s="141"/>
      <c r="D118" s="135"/>
      <c r="E118" s="143"/>
      <c r="F118" s="131"/>
      <c r="G118" s="131"/>
    </row>
    <row r="119" spans="1:7" ht="30" customHeight="1" x14ac:dyDescent="0.5">
      <c r="A119" s="47">
        <v>96</v>
      </c>
      <c r="B119" s="126" t="s">
        <v>22</v>
      </c>
      <c r="C119" s="139" t="s">
        <v>15</v>
      </c>
      <c r="D119" s="135">
        <v>11</v>
      </c>
      <c r="E119" s="39"/>
      <c r="F119" s="42"/>
      <c r="G119" s="17"/>
    </row>
    <row r="120" spans="1:7" ht="30" customHeight="1" x14ac:dyDescent="0.5">
      <c r="A120" s="47">
        <v>97</v>
      </c>
      <c r="B120" s="126" t="s">
        <v>23</v>
      </c>
      <c r="C120" s="139" t="s">
        <v>15</v>
      </c>
      <c r="D120" s="135">
        <v>5</v>
      </c>
      <c r="E120" s="39"/>
      <c r="F120" s="42"/>
      <c r="G120" s="17"/>
    </row>
    <row r="121" spans="1:7" ht="30" customHeight="1" x14ac:dyDescent="0.5">
      <c r="A121" s="47">
        <v>98</v>
      </c>
      <c r="B121" s="126" t="s">
        <v>24</v>
      </c>
      <c r="C121" s="139" t="s">
        <v>15</v>
      </c>
      <c r="D121" s="135">
        <v>6</v>
      </c>
      <c r="E121" s="39"/>
      <c r="F121" s="42"/>
      <c r="G121" s="17"/>
    </row>
    <row r="122" spans="1:7" ht="30" customHeight="1" x14ac:dyDescent="0.5">
      <c r="A122" s="47">
        <v>99</v>
      </c>
      <c r="B122" s="126" t="s">
        <v>25</v>
      </c>
      <c r="C122" s="139" t="s">
        <v>15</v>
      </c>
      <c r="D122" s="135">
        <v>30</v>
      </c>
      <c r="E122" s="39"/>
      <c r="F122" s="42"/>
      <c r="G122" s="17"/>
    </row>
    <row r="123" spans="1:7" ht="30" customHeight="1" x14ac:dyDescent="0.5">
      <c r="A123" s="47">
        <v>100</v>
      </c>
      <c r="B123" s="126" t="s">
        <v>26</v>
      </c>
      <c r="C123" s="139" t="s">
        <v>15</v>
      </c>
      <c r="D123" s="135">
        <v>3</v>
      </c>
      <c r="E123" s="39"/>
      <c r="F123" s="42"/>
      <c r="G123" s="17"/>
    </row>
    <row r="124" spans="1:7" ht="30" customHeight="1" x14ac:dyDescent="0.5">
      <c r="A124" s="47">
        <v>101</v>
      </c>
      <c r="B124" s="126" t="s">
        <v>27</v>
      </c>
      <c r="C124" s="139" t="s">
        <v>15</v>
      </c>
      <c r="D124" s="135">
        <v>5</v>
      </c>
      <c r="E124" s="39"/>
      <c r="F124" s="42"/>
      <c r="G124" s="17"/>
    </row>
    <row r="125" spans="1:7" ht="21" x14ac:dyDescent="0.5">
      <c r="A125" s="124"/>
      <c r="B125" s="133" t="s">
        <v>28</v>
      </c>
      <c r="C125" s="141" t="s">
        <v>15</v>
      </c>
      <c r="D125" s="148"/>
      <c r="E125" s="143"/>
      <c r="F125" s="131"/>
      <c r="G125" s="131"/>
    </row>
    <row r="126" spans="1:7" ht="30" customHeight="1" x14ac:dyDescent="0.5">
      <c r="A126" s="47">
        <v>102</v>
      </c>
      <c r="B126" s="126" t="s">
        <v>201</v>
      </c>
      <c r="C126" s="139" t="s">
        <v>15</v>
      </c>
      <c r="D126" s="135">
        <v>9</v>
      </c>
      <c r="E126" s="39"/>
      <c r="F126" s="42"/>
      <c r="G126" s="17"/>
    </row>
    <row r="127" spans="1:7" ht="30" customHeight="1" x14ac:dyDescent="0.5">
      <c r="A127" s="47">
        <v>103</v>
      </c>
      <c r="B127" s="126" t="s">
        <v>202</v>
      </c>
      <c r="C127" s="139" t="s">
        <v>15</v>
      </c>
      <c r="D127" s="135">
        <v>6</v>
      </c>
      <c r="E127" s="39"/>
      <c r="F127" s="42"/>
      <c r="G127" s="17"/>
    </row>
    <row r="128" spans="1:7" ht="30" customHeight="1" x14ac:dyDescent="0.5">
      <c r="A128" s="47">
        <v>104</v>
      </c>
      <c r="B128" s="126" t="s">
        <v>29</v>
      </c>
      <c r="C128" s="139" t="s">
        <v>15</v>
      </c>
      <c r="D128" s="135">
        <v>1</v>
      </c>
      <c r="E128" s="39"/>
      <c r="F128" s="42"/>
      <c r="G128" s="17"/>
    </row>
    <row r="129" spans="1:7" ht="30" customHeight="1" x14ac:dyDescent="0.5">
      <c r="A129" s="47">
        <v>105</v>
      </c>
      <c r="B129" s="126" t="s">
        <v>218</v>
      </c>
      <c r="C129" s="139" t="s">
        <v>15</v>
      </c>
      <c r="D129" s="135">
        <v>5</v>
      </c>
      <c r="E129" s="39"/>
      <c r="F129" s="42"/>
      <c r="G129" s="17"/>
    </row>
    <row r="130" spans="1:7" ht="21" x14ac:dyDescent="0.5">
      <c r="A130" s="124"/>
      <c r="B130" s="124"/>
      <c r="C130" s="141"/>
      <c r="D130" s="135"/>
      <c r="E130" s="143"/>
      <c r="F130" s="131"/>
      <c r="G130" s="131"/>
    </row>
    <row r="131" spans="1:7" ht="21.75" x14ac:dyDescent="0.5">
      <c r="A131" s="47"/>
      <c r="B131" s="123" t="s">
        <v>215</v>
      </c>
      <c r="C131" s="139"/>
      <c r="D131" s="135"/>
      <c r="E131" s="39"/>
      <c r="F131" s="42"/>
      <c r="G131" s="17"/>
    </row>
    <row r="132" spans="1:7" ht="30" customHeight="1" x14ac:dyDescent="0.5">
      <c r="A132" s="47">
        <v>106</v>
      </c>
      <c r="B132" s="126" t="s">
        <v>30</v>
      </c>
      <c r="C132" s="139" t="s">
        <v>31</v>
      </c>
      <c r="D132" s="135">
        <v>1</v>
      </c>
      <c r="E132" s="39"/>
      <c r="F132" s="42"/>
      <c r="G132" s="17"/>
    </row>
    <row r="133" spans="1:7" ht="30" customHeight="1" x14ac:dyDescent="0.5">
      <c r="A133" s="47">
        <v>107</v>
      </c>
      <c r="B133" s="126" t="s">
        <v>32</v>
      </c>
      <c r="C133" s="139" t="s">
        <v>15</v>
      </c>
      <c r="D133" s="135">
        <v>1</v>
      </c>
      <c r="E133" s="39"/>
      <c r="F133" s="42"/>
      <c r="G133" s="17"/>
    </row>
    <row r="134" spans="1:7" ht="30" customHeight="1" x14ac:dyDescent="0.5">
      <c r="A134" s="47">
        <v>108</v>
      </c>
      <c r="B134" s="126" t="s">
        <v>33</v>
      </c>
      <c r="C134" s="139" t="s">
        <v>15</v>
      </c>
      <c r="D134" s="135">
        <v>1</v>
      </c>
      <c r="E134" s="39"/>
      <c r="F134" s="42"/>
      <c r="G134" s="17"/>
    </row>
    <row r="135" spans="1:7" ht="30" customHeight="1" x14ac:dyDescent="0.5">
      <c r="A135" s="47">
        <v>109</v>
      </c>
      <c r="B135" s="126" t="s">
        <v>203</v>
      </c>
      <c r="C135" s="139" t="s">
        <v>15</v>
      </c>
      <c r="D135" s="135">
        <v>3</v>
      </c>
      <c r="E135" s="39"/>
      <c r="F135" s="42"/>
      <c r="G135" s="17"/>
    </row>
    <row r="136" spans="1:7" ht="30" customHeight="1" x14ac:dyDescent="0.5">
      <c r="A136" s="47">
        <v>110</v>
      </c>
      <c r="B136" s="126" t="s">
        <v>204</v>
      </c>
      <c r="C136" s="139" t="s">
        <v>15</v>
      </c>
      <c r="D136" s="135">
        <f>6</f>
        <v>6</v>
      </c>
      <c r="E136" s="39"/>
      <c r="F136" s="42"/>
      <c r="G136" s="17"/>
    </row>
    <row r="137" spans="1:7" ht="30" customHeight="1" x14ac:dyDescent="0.5">
      <c r="A137" s="47">
        <v>111</v>
      </c>
      <c r="B137" s="121" t="s">
        <v>34</v>
      </c>
      <c r="C137" s="141" t="s">
        <v>20</v>
      </c>
      <c r="D137" s="136">
        <v>75</v>
      </c>
      <c r="E137" s="143"/>
      <c r="F137" s="131"/>
      <c r="G137" s="131"/>
    </row>
    <row r="138" spans="1:7" ht="30" customHeight="1" x14ac:dyDescent="0.5">
      <c r="A138" s="47">
        <v>112</v>
      </c>
      <c r="B138" s="126" t="s">
        <v>70</v>
      </c>
      <c r="C138" s="139" t="s">
        <v>15</v>
      </c>
      <c r="D138" s="135">
        <f>'avant métré'!H423</f>
        <v>3</v>
      </c>
      <c r="E138" s="39"/>
      <c r="F138" s="42"/>
      <c r="G138" s="17"/>
    </row>
    <row r="139" spans="1:7" ht="30" customHeight="1" x14ac:dyDescent="0.5">
      <c r="A139" s="47">
        <v>113</v>
      </c>
      <c r="B139" s="126" t="s">
        <v>71</v>
      </c>
      <c r="C139" s="139" t="s">
        <v>15</v>
      </c>
      <c r="D139" s="135">
        <f>'avant métré'!H425</f>
        <v>3</v>
      </c>
      <c r="E139" s="39"/>
      <c r="F139" s="42"/>
      <c r="G139" s="17"/>
    </row>
    <row r="140" spans="1:7" ht="30" customHeight="1" x14ac:dyDescent="0.5">
      <c r="A140" s="47">
        <v>114</v>
      </c>
      <c r="B140" s="126" t="s">
        <v>72</v>
      </c>
      <c r="C140" s="139" t="s">
        <v>15</v>
      </c>
      <c r="D140" s="135">
        <v>3</v>
      </c>
      <c r="E140" s="39"/>
      <c r="F140" s="42"/>
      <c r="G140" s="17"/>
    </row>
    <row r="141" spans="1:7" ht="30" customHeight="1" x14ac:dyDescent="0.5">
      <c r="A141" s="47">
        <v>115</v>
      </c>
      <c r="B141" s="126" t="s">
        <v>73</v>
      </c>
      <c r="C141" s="139" t="s">
        <v>15</v>
      </c>
      <c r="D141" s="135">
        <v>3</v>
      </c>
      <c r="E141" s="39"/>
      <c r="F141" s="42"/>
      <c r="G141" s="17"/>
    </row>
    <row r="142" spans="1:7" ht="30" customHeight="1" x14ac:dyDescent="0.5">
      <c r="A142" s="47">
        <v>116</v>
      </c>
      <c r="B142" s="126" t="s">
        <v>74</v>
      </c>
      <c r="C142" s="139" t="s">
        <v>15</v>
      </c>
      <c r="D142" s="135">
        <v>3</v>
      </c>
      <c r="E142" s="39"/>
      <c r="F142" s="42"/>
      <c r="G142" s="17"/>
    </row>
    <row r="143" spans="1:7" ht="30" customHeight="1" x14ac:dyDescent="0.5">
      <c r="A143" s="47">
        <v>117</v>
      </c>
      <c r="B143" s="126" t="s">
        <v>75</v>
      </c>
      <c r="C143" s="139" t="s">
        <v>15</v>
      </c>
      <c r="D143" s="135">
        <v>3</v>
      </c>
      <c r="E143" s="39"/>
      <c r="F143" s="42"/>
      <c r="G143" s="17"/>
    </row>
    <row r="144" spans="1:7" ht="21.75" x14ac:dyDescent="0.5">
      <c r="A144" s="124"/>
      <c r="B144" s="123" t="s">
        <v>216</v>
      </c>
      <c r="C144" s="139"/>
      <c r="D144" s="135"/>
      <c r="E144" s="39"/>
      <c r="F144" s="42"/>
      <c r="G144" s="17"/>
    </row>
    <row r="145" spans="1:7" ht="21" x14ac:dyDescent="0.5">
      <c r="A145" s="124"/>
      <c r="B145" s="133" t="s">
        <v>217</v>
      </c>
      <c r="C145" s="139"/>
      <c r="D145" s="135"/>
      <c r="E145" s="39"/>
      <c r="F145" s="42"/>
      <c r="G145" s="17"/>
    </row>
    <row r="146" spans="1:7" ht="30" customHeight="1" x14ac:dyDescent="0.5">
      <c r="A146" s="47">
        <v>118</v>
      </c>
      <c r="B146" s="121" t="s">
        <v>79</v>
      </c>
      <c r="C146" s="141" t="s">
        <v>80</v>
      </c>
      <c r="D146" s="136">
        <f>1450</f>
        <v>1450</v>
      </c>
      <c r="E146" s="143"/>
      <c r="F146" s="131"/>
      <c r="G146" s="131"/>
    </row>
    <row r="147" spans="1:7" ht="30" customHeight="1" x14ac:dyDescent="0.5">
      <c r="A147" s="47">
        <v>119</v>
      </c>
      <c r="B147" s="121" t="s">
        <v>154</v>
      </c>
      <c r="C147" s="141" t="s">
        <v>80</v>
      </c>
      <c r="D147" s="136">
        <f>98</f>
        <v>98</v>
      </c>
      <c r="E147" s="143"/>
      <c r="F147" s="131"/>
      <c r="G147" s="131"/>
    </row>
    <row r="148" spans="1:7" ht="30" customHeight="1" x14ac:dyDescent="0.5">
      <c r="A148" s="47">
        <v>120</v>
      </c>
      <c r="B148" s="121" t="s">
        <v>82</v>
      </c>
      <c r="C148" s="141" t="s">
        <v>80</v>
      </c>
      <c r="D148" s="136">
        <f>135</f>
        <v>135</v>
      </c>
      <c r="E148" s="143"/>
      <c r="F148" s="131"/>
      <c r="G148" s="131"/>
    </row>
    <row r="149" spans="1:7" ht="30" customHeight="1" x14ac:dyDescent="0.5">
      <c r="A149" s="47">
        <v>121</v>
      </c>
      <c r="B149" s="121" t="s">
        <v>83</v>
      </c>
      <c r="C149" s="141" t="s">
        <v>80</v>
      </c>
      <c r="D149" s="136">
        <v>155</v>
      </c>
      <c r="E149" s="143"/>
      <c r="F149" s="131"/>
      <c r="G149" s="131"/>
    </row>
    <row r="150" spans="1:7" ht="20.25" x14ac:dyDescent="0.5">
      <c r="A150" s="124"/>
      <c r="B150" s="133" t="s">
        <v>168</v>
      </c>
      <c r="C150" s="141"/>
      <c r="E150" s="144"/>
      <c r="F150" s="124"/>
      <c r="G150" s="124"/>
    </row>
    <row r="151" spans="1:7" ht="30" customHeight="1" x14ac:dyDescent="0.5">
      <c r="A151" s="47">
        <v>122</v>
      </c>
      <c r="B151" s="121" t="s">
        <v>205</v>
      </c>
      <c r="C151" s="141" t="s">
        <v>80</v>
      </c>
      <c r="D151" s="136">
        <v>28</v>
      </c>
      <c r="E151" s="143"/>
      <c r="F151" s="131"/>
      <c r="G151" s="131"/>
    </row>
    <row r="152" spans="1:7" ht="30" customHeight="1" x14ac:dyDescent="0.5">
      <c r="A152" s="47">
        <v>123</v>
      </c>
      <c r="B152" s="121" t="s">
        <v>206</v>
      </c>
      <c r="C152" s="158" t="s">
        <v>80</v>
      </c>
      <c r="D152" s="136">
        <v>15</v>
      </c>
      <c r="E152" s="131"/>
      <c r="F152" s="131"/>
      <c r="G152" s="131"/>
    </row>
    <row r="153" spans="1:7" x14ac:dyDescent="0.25">
      <c r="A153" s="152"/>
      <c r="B153" s="152"/>
      <c r="C153" s="152"/>
      <c r="D153" s="88"/>
      <c r="E153" s="152"/>
      <c r="F153" s="152"/>
      <c r="G153" s="152"/>
    </row>
    <row r="154" spans="1:7" ht="20.25" x14ac:dyDescent="0.5">
      <c r="A154" s="49"/>
      <c r="B154" s="152"/>
      <c r="C154" s="152"/>
      <c r="D154" s="88"/>
      <c r="E154" s="152"/>
      <c r="F154" s="152"/>
      <c r="G154" s="152"/>
    </row>
    <row r="155" spans="1:7" ht="20.25" x14ac:dyDescent="0.5">
      <c r="A155" s="49"/>
      <c r="B155" s="152"/>
      <c r="C155" s="152"/>
      <c r="D155" s="88"/>
      <c r="E155" s="152"/>
      <c r="F155" s="152"/>
      <c r="G155" s="152"/>
    </row>
    <row r="156" spans="1:7" x14ac:dyDescent="0.25">
      <c r="A156" s="152"/>
      <c r="B156" s="152"/>
      <c r="C156" s="152"/>
      <c r="D156" s="88"/>
      <c r="E156" s="152"/>
      <c r="F156" s="152"/>
      <c r="G156" s="152"/>
    </row>
    <row r="157" spans="1:7" x14ac:dyDescent="0.25">
      <c r="A157" s="152"/>
      <c r="B157" s="152"/>
      <c r="C157" s="152"/>
      <c r="D157" s="88"/>
      <c r="E157" s="152"/>
      <c r="F157" s="152"/>
      <c r="G157" s="152"/>
    </row>
    <row r="158" spans="1:7" x14ac:dyDescent="0.25">
      <c r="A158" s="152"/>
      <c r="B158" s="152"/>
      <c r="C158" s="152"/>
      <c r="D158" s="88"/>
      <c r="E158" s="152"/>
      <c r="F158" s="152"/>
      <c r="G158" s="152"/>
    </row>
    <row r="159" spans="1:7" x14ac:dyDescent="0.25">
      <c r="A159" s="152"/>
      <c r="B159" s="152"/>
      <c r="C159" s="152"/>
      <c r="D159" s="88"/>
      <c r="E159" s="152"/>
      <c r="F159" s="152"/>
      <c r="G159" s="152"/>
    </row>
    <row r="160" spans="1:7" x14ac:dyDescent="0.25">
      <c r="A160" s="152"/>
      <c r="B160" s="152"/>
      <c r="C160" s="152"/>
      <c r="D160" s="88"/>
      <c r="E160" s="152"/>
      <c r="F160" s="152"/>
      <c r="G160" s="152"/>
    </row>
    <row r="161" spans="1:7" x14ac:dyDescent="0.25">
      <c r="A161" s="152"/>
      <c r="B161" s="152"/>
      <c r="C161" s="152"/>
      <c r="D161" s="88"/>
      <c r="E161" s="152"/>
    </row>
    <row r="162" spans="1:7" x14ac:dyDescent="0.25">
      <c r="A162" s="152"/>
      <c r="B162" s="152"/>
      <c r="C162" s="152"/>
      <c r="D162" s="88"/>
      <c r="E162" s="152"/>
    </row>
    <row r="163" spans="1:7" ht="30" customHeight="1" x14ac:dyDescent="0.4">
      <c r="A163" s="152"/>
      <c r="B163" s="179" t="s">
        <v>225</v>
      </c>
      <c r="C163" s="180"/>
      <c r="D163" s="180"/>
      <c r="E163" s="180"/>
      <c r="F163" s="180"/>
    </row>
    <row r="164" spans="1:7" ht="18.75" x14ac:dyDescent="0.3">
      <c r="A164" s="140" t="s">
        <v>226</v>
      </c>
      <c r="B164" s="171" t="s">
        <v>227</v>
      </c>
      <c r="C164" s="172"/>
      <c r="D164" s="173"/>
      <c r="E164" s="172"/>
      <c r="F164" s="174"/>
      <c r="G164" s="144"/>
    </row>
    <row r="165" spans="1:7" ht="18.75" x14ac:dyDescent="0.3">
      <c r="A165" s="140" t="s">
        <v>229</v>
      </c>
      <c r="B165" s="171" t="s">
        <v>228</v>
      </c>
      <c r="C165" s="172"/>
      <c r="D165" s="173"/>
      <c r="E165" s="172"/>
      <c r="F165" s="174"/>
      <c r="G165" s="144"/>
    </row>
    <row r="166" spans="1:7" ht="18.75" x14ac:dyDescent="0.3">
      <c r="A166" s="140"/>
      <c r="B166" s="175" t="s">
        <v>209</v>
      </c>
      <c r="C166" s="169"/>
      <c r="D166" s="170"/>
      <c r="E166" s="169"/>
      <c r="F166" s="144"/>
      <c r="G166" s="144"/>
    </row>
    <row r="167" spans="1:7" ht="18.75" x14ac:dyDescent="0.3">
      <c r="A167" s="124"/>
      <c r="B167" s="175" t="s">
        <v>230</v>
      </c>
      <c r="C167" s="169"/>
      <c r="D167" s="170"/>
      <c r="E167" s="169"/>
      <c r="F167" s="167"/>
      <c r="G167" s="124"/>
    </row>
    <row r="168" spans="1:7" ht="18.75" x14ac:dyDescent="0.3">
      <c r="A168" s="124"/>
      <c r="B168" s="175" t="s">
        <v>210</v>
      </c>
      <c r="C168" s="169"/>
      <c r="D168" s="170"/>
      <c r="E168" s="169"/>
      <c r="F168" s="167"/>
      <c r="G168" s="124"/>
    </row>
    <row r="169" spans="1:7" ht="18.75" x14ac:dyDescent="0.3">
      <c r="A169" s="124"/>
      <c r="B169" s="175" t="s">
        <v>211</v>
      </c>
      <c r="C169" s="169"/>
      <c r="D169" s="170"/>
      <c r="E169" s="169"/>
      <c r="F169" s="167"/>
      <c r="G169" s="124"/>
    </row>
    <row r="170" spans="1:7" ht="18.75" x14ac:dyDescent="0.3">
      <c r="A170" s="124"/>
      <c r="B170" s="175" t="s">
        <v>212</v>
      </c>
      <c r="C170" s="169"/>
      <c r="D170" s="170"/>
      <c r="E170" s="169"/>
      <c r="F170" s="167"/>
      <c r="G170" s="124"/>
    </row>
    <row r="171" spans="1:7" ht="18.75" x14ac:dyDescent="0.3">
      <c r="A171" s="124"/>
      <c r="B171" s="175" t="s">
        <v>213</v>
      </c>
      <c r="C171" s="169"/>
      <c r="D171" s="170"/>
      <c r="E171" s="169"/>
      <c r="F171" s="167"/>
      <c r="G171" s="124"/>
    </row>
    <row r="172" spans="1:7" ht="18.75" x14ac:dyDescent="0.3">
      <c r="A172" s="124"/>
      <c r="B172" s="175" t="s">
        <v>214</v>
      </c>
      <c r="C172" s="169"/>
      <c r="D172" s="170"/>
      <c r="E172" s="169"/>
      <c r="F172" s="167"/>
      <c r="G172" s="124"/>
    </row>
    <row r="173" spans="1:7" ht="18.75" x14ac:dyDescent="0.3">
      <c r="A173" s="124"/>
      <c r="B173" s="175" t="s">
        <v>215</v>
      </c>
      <c r="C173" s="169"/>
      <c r="D173" s="170"/>
      <c r="E173" s="169"/>
      <c r="F173" s="167"/>
      <c r="G173" s="124"/>
    </row>
    <row r="174" spans="1:7" ht="18.75" x14ac:dyDescent="0.3">
      <c r="A174" s="124"/>
      <c r="B174" s="175" t="s">
        <v>216</v>
      </c>
      <c r="C174" s="169"/>
      <c r="D174" s="170"/>
      <c r="E174" s="169"/>
      <c r="F174" s="167"/>
      <c r="G174" s="124"/>
    </row>
    <row r="175" spans="1:7" ht="27" customHeight="1" x14ac:dyDescent="0.3">
      <c r="A175" s="168" t="s">
        <v>231</v>
      </c>
      <c r="B175" s="168"/>
      <c r="C175" s="169"/>
      <c r="D175" s="170"/>
      <c r="E175" s="169"/>
      <c r="F175" s="144"/>
      <c r="G175" s="124"/>
    </row>
    <row r="176" spans="1:7" ht="27" customHeight="1" x14ac:dyDescent="0.3">
      <c r="A176" s="168" t="s">
        <v>232</v>
      </c>
      <c r="B176" s="168"/>
      <c r="C176" s="169"/>
      <c r="D176" s="170"/>
      <c r="E176" s="169"/>
      <c r="F176" s="144"/>
      <c r="G176" s="124"/>
    </row>
    <row r="177" spans="1:7" ht="27" customHeight="1" x14ac:dyDescent="0.3">
      <c r="A177" s="168" t="s">
        <v>233</v>
      </c>
      <c r="B177" s="168"/>
      <c r="C177" s="169"/>
      <c r="D177" s="170"/>
      <c r="E177" s="169"/>
      <c r="F177" s="144"/>
      <c r="G177" s="124"/>
    </row>
    <row r="178" spans="1:7" x14ac:dyDescent="0.25">
      <c r="A178" s="176"/>
      <c r="B178" s="172"/>
      <c r="C178" s="172"/>
      <c r="D178" s="173"/>
      <c r="E178" s="172"/>
      <c r="F178" s="172"/>
      <c r="G178" s="174"/>
    </row>
    <row r="179" spans="1:7" x14ac:dyDescent="0.25">
      <c r="B179" s="152"/>
      <c r="C179" s="152"/>
      <c r="D179" s="88"/>
      <c r="E179" s="152"/>
      <c r="F179" s="152"/>
      <c r="G179" s="177"/>
    </row>
    <row r="180" spans="1:7" x14ac:dyDescent="0.25">
      <c r="B180" s="152"/>
      <c r="C180" s="152"/>
      <c r="D180" s="88"/>
      <c r="E180" s="152"/>
      <c r="F180" s="152"/>
      <c r="G180" s="177"/>
    </row>
    <row r="181" spans="1:7" x14ac:dyDescent="0.25">
      <c r="A181" s="166"/>
      <c r="B181" s="156"/>
      <c r="C181" s="156"/>
      <c r="D181" s="157"/>
      <c r="E181" s="156"/>
      <c r="F181" s="156"/>
      <c r="G181" s="167"/>
    </row>
    <row r="182" spans="1:7" x14ac:dyDescent="0.25">
      <c r="A182" s="176"/>
      <c r="B182" s="172"/>
      <c r="C182" s="172"/>
      <c r="D182" s="173"/>
      <c r="E182" s="172"/>
      <c r="F182" s="172"/>
      <c r="G182" s="174"/>
    </row>
    <row r="183" spans="1:7" x14ac:dyDescent="0.25">
      <c r="B183" s="152"/>
      <c r="C183" s="152"/>
      <c r="D183" s="88"/>
      <c r="E183" s="152"/>
      <c r="F183" s="152"/>
      <c r="G183" s="177"/>
    </row>
    <row r="184" spans="1:7" x14ac:dyDescent="0.25">
      <c r="B184" s="152"/>
      <c r="C184" s="152"/>
      <c r="D184" s="88"/>
      <c r="E184" s="152"/>
      <c r="F184" s="152"/>
      <c r="G184" s="177"/>
    </row>
    <row r="185" spans="1:7" x14ac:dyDescent="0.25">
      <c r="A185" s="166"/>
      <c r="B185" s="156"/>
      <c r="C185" s="156"/>
      <c r="D185" s="157"/>
      <c r="E185" s="156"/>
      <c r="F185" s="156"/>
      <c r="G185" s="167"/>
    </row>
    <row r="186" spans="1:7" x14ac:dyDescent="0.25">
      <c r="A186" s="152"/>
      <c r="B186" s="152"/>
      <c r="C186" s="152"/>
      <c r="D186" s="88"/>
      <c r="E186" s="152"/>
    </row>
    <row r="187" spans="1:7" x14ac:dyDescent="0.25">
      <c r="A187" s="152"/>
      <c r="B187" s="152"/>
      <c r="C187" s="152"/>
      <c r="D187" s="88"/>
      <c r="E187" s="152"/>
    </row>
    <row r="188" spans="1:7" x14ac:dyDescent="0.25">
      <c r="A188" s="152"/>
      <c r="B188" s="152"/>
      <c r="C188" s="152"/>
      <c r="D188" s="88"/>
      <c r="E188" s="152"/>
    </row>
    <row r="189" spans="1:7" x14ac:dyDescent="0.25">
      <c r="A189" s="152"/>
      <c r="B189" s="152"/>
      <c r="C189" s="152"/>
      <c r="D189" s="88"/>
      <c r="E189" s="152"/>
    </row>
    <row r="190" spans="1:7" x14ac:dyDescent="0.25">
      <c r="A190" s="152"/>
      <c r="B190" s="152"/>
      <c r="C190" s="152"/>
      <c r="D190" s="88"/>
      <c r="E190" s="152"/>
    </row>
    <row r="191" spans="1:7" x14ac:dyDescent="0.25">
      <c r="A191" s="152"/>
      <c r="B191" s="152"/>
      <c r="C191" s="152"/>
      <c r="D191" s="88"/>
      <c r="E191" s="152"/>
    </row>
    <row r="192" spans="1:7" x14ac:dyDescent="0.25">
      <c r="A192" s="152"/>
      <c r="B192" s="152"/>
      <c r="C192" s="152"/>
      <c r="D192" s="88"/>
      <c r="E192" s="152"/>
    </row>
    <row r="193" spans="1:5" x14ac:dyDescent="0.25">
      <c r="A193" s="152"/>
      <c r="B193" s="152"/>
      <c r="C193" s="152"/>
      <c r="D193" s="88"/>
      <c r="E193" s="152"/>
    </row>
    <row r="194" spans="1:5" x14ac:dyDescent="0.25">
      <c r="A194" s="152"/>
      <c r="B194" s="152"/>
      <c r="C194" s="152"/>
      <c r="D194" s="88"/>
      <c r="E194" s="152"/>
    </row>
    <row r="195" spans="1:5" x14ac:dyDescent="0.25">
      <c r="B195" s="152"/>
      <c r="C195" s="152"/>
      <c r="D195" s="88"/>
      <c r="E195" s="152"/>
    </row>
    <row r="196" spans="1:5" x14ac:dyDescent="0.25">
      <c r="B196" s="152"/>
      <c r="C196" s="152"/>
      <c r="D196" s="88"/>
      <c r="E196" s="152"/>
    </row>
    <row r="197" spans="1:5" x14ac:dyDescent="0.25">
      <c r="B197" s="152"/>
      <c r="C197" s="152"/>
      <c r="D197" s="88"/>
      <c r="E197" s="152"/>
    </row>
    <row r="198" spans="1:5" x14ac:dyDescent="0.25">
      <c r="B198" s="152"/>
      <c r="C198" s="152"/>
      <c r="D198" s="88"/>
      <c r="E198" s="152"/>
    </row>
    <row r="199" spans="1:5" x14ac:dyDescent="0.25">
      <c r="B199" s="152"/>
      <c r="C199" s="152"/>
      <c r="D199" s="88"/>
      <c r="E199" s="152"/>
    </row>
    <row r="200" spans="1:5" x14ac:dyDescent="0.25">
      <c r="B200" s="152"/>
      <c r="C200" s="152"/>
      <c r="D200" s="88"/>
      <c r="E200" s="152"/>
    </row>
    <row r="201" spans="1:5" x14ac:dyDescent="0.25">
      <c r="B201" s="152"/>
      <c r="C201" s="152"/>
      <c r="D201" s="88"/>
      <c r="E201" s="152"/>
    </row>
    <row r="202" spans="1:5" x14ac:dyDescent="0.25">
      <c r="B202" s="152"/>
      <c r="C202" s="152"/>
      <c r="D202" s="88"/>
      <c r="E202" s="152"/>
    </row>
    <row r="203" spans="1:5" x14ac:dyDescent="0.25">
      <c r="B203" s="152"/>
      <c r="C203" s="152"/>
      <c r="D203" s="88"/>
      <c r="E203" s="152"/>
    </row>
    <row r="204" spans="1:5" x14ac:dyDescent="0.25">
      <c r="B204" s="152"/>
      <c r="C204" s="152"/>
      <c r="D204" s="88"/>
      <c r="E204" s="152"/>
    </row>
    <row r="205" spans="1:5" x14ac:dyDescent="0.25">
      <c r="B205" s="152"/>
      <c r="C205" s="152"/>
      <c r="D205" s="88"/>
      <c r="E205" s="152"/>
    </row>
    <row r="206" spans="1:5" x14ac:dyDescent="0.25">
      <c r="B206" s="152"/>
      <c r="C206" s="152"/>
      <c r="D206" s="88"/>
      <c r="E206" s="152"/>
    </row>
    <row r="207" spans="1:5" x14ac:dyDescent="0.25">
      <c r="B207" s="152"/>
      <c r="C207" s="152"/>
      <c r="D207" s="88"/>
      <c r="E207" s="152"/>
    </row>
    <row r="208" spans="1:5" x14ac:dyDescent="0.25">
      <c r="B208" s="152"/>
      <c r="C208" s="152"/>
      <c r="D208" s="88"/>
      <c r="E208" s="152"/>
    </row>
    <row r="209" spans="2:5" x14ac:dyDescent="0.25">
      <c r="B209" s="152"/>
      <c r="C209" s="152"/>
      <c r="D209" s="88"/>
      <c r="E209" s="152"/>
    </row>
    <row r="210" spans="2:5" x14ac:dyDescent="0.25">
      <c r="B210" s="152"/>
      <c r="C210" s="152"/>
      <c r="D210" s="88"/>
      <c r="E210" s="152"/>
    </row>
    <row r="211" spans="2:5" x14ac:dyDescent="0.25">
      <c r="B211" s="152"/>
      <c r="C211" s="152"/>
      <c r="D211" s="88"/>
      <c r="E211" s="152"/>
    </row>
    <row r="212" spans="2:5" x14ac:dyDescent="0.25">
      <c r="B212" s="152"/>
      <c r="C212" s="152"/>
      <c r="D212" s="88"/>
      <c r="E212" s="152"/>
    </row>
    <row r="213" spans="2:5" x14ac:dyDescent="0.25">
      <c r="B213" s="152"/>
      <c r="C213" s="152"/>
      <c r="D213" s="88"/>
      <c r="E213" s="152"/>
    </row>
    <row r="214" spans="2:5" x14ac:dyDescent="0.25">
      <c r="B214" s="152"/>
      <c r="C214" s="152"/>
      <c r="D214" s="88"/>
      <c r="E214" s="152"/>
    </row>
    <row r="215" spans="2:5" x14ac:dyDescent="0.25">
      <c r="B215" s="152"/>
      <c r="C215" s="152"/>
      <c r="D215" s="88"/>
      <c r="E215" s="152"/>
    </row>
    <row r="216" spans="2:5" x14ac:dyDescent="0.25">
      <c r="B216" s="152"/>
      <c r="C216" s="152"/>
      <c r="D216" s="88"/>
      <c r="E216" s="152"/>
    </row>
    <row r="217" spans="2:5" x14ac:dyDescent="0.25">
      <c r="B217" s="152"/>
      <c r="C217" s="152"/>
      <c r="D217" s="88"/>
      <c r="E217" s="152"/>
    </row>
    <row r="218" spans="2:5" x14ac:dyDescent="0.25">
      <c r="B218" s="152"/>
      <c r="C218" s="152"/>
      <c r="D218" s="88"/>
      <c r="E218" s="152"/>
    </row>
    <row r="219" spans="2:5" x14ac:dyDescent="0.25">
      <c r="B219" s="152"/>
      <c r="C219" s="152"/>
      <c r="D219" s="88"/>
      <c r="E219" s="152"/>
    </row>
    <row r="220" spans="2:5" x14ac:dyDescent="0.25">
      <c r="B220" s="152"/>
      <c r="C220" s="152"/>
      <c r="D220" s="88"/>
      <c r="E220" s="152"/>
    </row>
    <row r="221" spans="2:5" x14ac:dyDescent="0.25">
      <c r="B221" s="152"/>
      <c r="C221" s="152"/>
      <c r="D221" s="88"/>
      <c r="E221" s="152"/>
    </row>
    <row r="222" spans="2:5" x14ac:dyDescent="0.25">
      <c r="B222" s="152"/>
      <c r="C222" s="152"/>
      <c r="D222" s="88"/>
      <c r="E222" s="152"/>
    </row>
    <row r="223" spans="2:5" x14ac:dyDescent="0.25">
      <c r="B223" s="152"/>
      <c r="C223" s="152"/>
      <c r="D223" s="88"/>
      <c r="E223" s="152"/>
    </row>
    <row r="224" spans="2:5" x14ac:dyDescent="0.25">
      <c r="B224" s="152"/>
      <c r="C224" s="152"/>
      <c r="D224" s="88"/>
      <c r="E224" s="152"/>
    </row>
    <row r="225" spans="2:5" x14ac:dyDescent="0.25">
      <c r="B225" s="152"/>
      <c r="C225" s="152"/>
      <c r="D225" s="88"/>
      <c r="E225" s="152"/>
    </row>
    <row r="226" spans="2:5" x14ac:dyDescent="0.25">
      <c r="B226" s="152"/>
      <c r="C226" s="152"/>
      <c r="D226" s="88"/>
      <c r="E226" s="152"/>
    </row>
  </sheetData>
  <mergeCells count="2">
    <mergeCell ref="A2:G2"/>
    <mergeCell ref="B163:F163"/>
  </mergeCells>
  <pageMargins left="0.70866141732283472" right="0.70866141732283472" top="0.9055118110236221" bottom="0.74803149606299213" header="0.31496062992125984" footer="0.31496062992125984"/>
  <pageSetup paperSize="9" scale="77" firstPageNumber="44" orientation="landscape" useFirstPageNumber="1" r:id="rId1"/>
  <headerFooter>
    <oddHeader>&amp;C&amp;K01+033Projet d’achèvement des travaux de réfection de l’immeuble des habous n°56-tarik el bahr- médina de Tanger</oddHeader>
    <oddFooter>&amp;C&amp;"Times New Roman,Normal"Khalid Akbib architecte DENA- 122, avenue prince héritier Imm, soufiane n° 26-Tanger&amp;R&amp;"Times New Roman,Gras italique"&amp;10&amp;P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570"/>
  <sheetViews>
    <sheetView topLeftCell="A538" workbookViewId="0">
      <selection activeCell="H404" sqref="H404:H407"/>
    </sheetView>
  </sheetViews>
  <sheetFormatPr defaultColWidth="11.42578125" defaultRowHeight="15" x14ac:dyDescent="0.25"/>
  <cols>
    <col min="2" max="2" width="97.140625" customWidth="1"/>
    <col min="4" max="4" width="11.42578125" style="63"/>
    <col min="5" max="6" width="11.42578125" style="73"/>
    <col min="7" max="7" width="11.42578125" style="63"/>
    <col min="8" max="8" width="11.42578125" style="81"/>
  </cols>
  <sheetData>
    <row r="2" spans="1:10" ht="25.5" x14ac:dyDescent="0.6">
      <c r="A2" s="178" t="s">
        <v>0</v>
      </c>
      <c r="B2" s="178"/>
      <c r="C2" s="178"/>
      <c r="D2" s="178"/>
      <c r="E2" s="178"/>
      <c r="F2" s="178"/>
      <c r="G2" s="178"/>
    </row>
    <row r="3" spans="1:10" ht="21" x14ac:dyDescent="0.5">
      <c r="A3" s="2"/>
      <c r="B3" s="3"/>
      <c r="C3" s="4"/>
      <c r="D3" s="4"/>
      <c r="E3" s="53"/>
      <c r="F3" s="53"/>
      <c r="G3" s="3"/>
    </row>
    <row r="4" spans="1:10" ht="21" x14ac:dyDescent="0.5">
      <c r="A4" s="2"/>
      <c r="B4" s="3"/>
      <c r="C4" s="4"/>
      <c r="D4" s="4"/>
      <c r="E4" s="53"/>
      <c r="F4" s="53"/>
      <c r="G4" s="3"/>
    </row>
    <row r="5" spans="1:10" ht="22.5" x14ac:dyDescent="0.55000000000000004">
      <c r="A5" s="5" t="s">
        <v>1</v>
      </c>
      <c r="B5" s="19" t="s">
        <v>2</v>
      </c>
      <c r="C5" s="6" t="s">
        <v>3</v>
      </c>
      <c r="E5" s="64"/>
      <c r="F5" s="65"/>
      <c r="G5" s="66" t="s">
        <v>4</v>
      </c>
      <c r="H5" s="67" t="s">
        <v>4</v>
      </c>
    </row>
    <row r="6" spans="1:10" ht="21" x14ac:dyDescent="0.5">
      <c r="A6" s="11"/>
      <c r="B6" s="9"/>
      <c r="C6" s="12"/>
      <c r="D6" s="40"/>
      <c r="E6" s="68"/>
      <c r="F6" s="68"/>
      <c r="G6" s="92"/>
    </row>
    <row r="7" spans="1:10" ht="25.5" x14ac:dyDescent="0.6">
      <c r="A7" s="33"/>
      <c r="B7" s="41" t="s">
        <v>131</v>
      </c>
      <c r="C7" s="15"/>
      <c r="D7" s="15"/>
      <c r="E7" s="70"/>
      <c r="F7" s="70"/>
      <c r="G7" s="93"/>
    </row>
    <row r="8" spans="1:10" ht="21" x14ac:dyDescent="0.5">
      <c r="A8" s="44">
        <v>1</v>
      </c>
      <c r="B8" s="43" t="s">
        <v>132</v>
      </c>
      <c r="C8" s="18" t="s">
        <v>80</v>
      </c>
      <c r="D8" s="18"/>
      <c r="E8" s="65"/>
      <c r="F8" s="65"/>
      <c r="H8" s="100">
        <v>51</v>
      </c>
    </row>
    <row r="9" spans="1:10" ht="21" x14ac:dyDescent="0.5">
      <c r="A9" s="45">
        <v>2</v>
      </c>
      <c r="B9" s="20" t="s">
        <v>133</v>
      </c>
      <c r="C9" s="12" t="s">
        <v>31</v>
      </c>
      <c r="D9" s="12"/>
      <c r="E9" s="68"/>
      <c r="F9" s="68"/>
      <c r="H9" s="101">
        <v>1</v>
      </c>
      <c r="I9" s="62"/>
      <c r="J9" s="62"/>
    </row>
    <row r="10" spans="1:10" ht="21" x14ac:dyDescent="0.5">
      <c r="A10" s="45">
        <v>3</v>
      </c>
      <c r="B10" s="29" t="s">
        <v>134</v>
      </c>
      <c r="C10" s="37" t="s">
        <v>80</v>
      </c>
      <c r="D10" s="37"/>
      <c r="E10" s="68"/>
      <c r="F10" s="68"/>
      <c r="H10" s="100">
        <v>35</v>
      </c>
      <c r="I10" s="62"/>
      <c r="J10" s="62"/>
    </row>
    <row r="11" spans="1:10" ht="21" x14ac:dyDescent="0.5">
      <c r="A11" s="45">
        <v>4</v>
      </c>
      <c r="B11" s="20" t="s">
        <v>135</v>
      </c>
      <c r="C11" s="12" t="s">
        <v>31</v>
      </c>
      <c r="D11" s="12"/>
      <c r="E11" s="68"/>
      <c r="F11" s="68"/>
      <c r="H11" s="101">
        <v>1</v>
      </c>
      <c r="I11" s="62"/>
      <c r="J11" s="62"/>
    </row>
    <row r="12" spans="1:10" ht="21" x14ac:dyDescent="0.5">
      <c r="A12" s="45">
        <v>5</v>
      </c>
      <c r="B12" s="20" t="s">
        <v>136</v>
      </c>
      <c r="C12" s="12" t="s">
        <v>81</v>
      </c>
      <c r="D12" s="12"/>
      <c r="E12" s="68"/>
      <c r="F12" s="68"/>
      <c r="H12" s="100">
        <v>15</v>
      </c>
      <c r="I12" s="62"/>
      <c r="J12" s="62"/>
    </row>
    <row r="13" spans="1:10" ht="21" x14ac:dyDescent="0.5">
      <c r="A13" s="45">
        <v>6</v>
      </c>
      <c r="B13" s="20" t="s">
        <v>137</v>
      </c>
      <c r="C13" s="12" t="s">
        <v>80</v>
      </c>
      <c r="D13" s="12"/>
      <c r="E13" s="68"/>
      <c r="F13" s="68"/>
      <c r="H13" s="100">
        <v>95</v>
      </c>
      <c r="I13" s="62"/>
      <c r="J13" s="62"/>
    </row>
    <row r="14" spans="1:10" ht="21" x14ac:dyDescent="0.5">
      <c r="A14" s="45">
        <v>7</v>
      </c>
      <c r="B14" s="20" t="s">
        <v>138</v>
      </c>
      <c r="C14" s="12" t="s">
        <v>80</v>
      </c>
      <c r="D14" s="12"/>
      <c r="E14" s="68"/>
      <c r="F14" s="68"/>
      <c r="G14" s="92"/>
    </row>
    <row r="15" spans="1:10" ht="21" x14ac:dyDescent="0.5">
      <c r="A15" s="45"/>
      <c r="B15" s="20" t="s">
        <v>156</v>
      </c>
      <c r="C15" s="12"/>
      <c r="D15" s="12"/>
      <c r="E15" s="68"/>
      <c r="F15" s="68"/>
      <c r="G15" s="92"/>
    </row>
    <row r="16" spans="1:10" ht="21" x14ac:dyDescent="0.5">
      <c r="A16" s="45"/>
      <c r="B16" s="20"/>
      <c r="C16" s="12"/>
      <c r="D16" s="12">
        <v>40</v>
      </c>
      <c r="E16" s="68">
        <v>4</v>
      </c>
      <c r="F16" s="68">
        <f>D16*E16</f>
        <v>160</v>
      </c>
      <c r="G16" s="92"/>
    </row>
    <row r="17" spans="1:7" ht="21" x14ac:dyDescent="0.5">
      <c r="A17" s="45"/>
      <c r="B17" s="20"/>
      <c r="C17" s="12"/>
      <c r="D17" s="12">
        <v>12.5</v>
      </c>
      <c r="E17" s="68">
        <v>4</v>
      </c>
      <c r="F17" s="68">
        <f>D17*E17</f>
        <v>50</v>
      </c>
      <c r="G17" s="92"/>
    </row>
    <row r="18" spans="1:7" ht="21" x14ac:dyDescent="0.5">
      <c r="A18" s="45"/>
      <c r="B18" s="20"/>
      <c r="C18" s="12"/>
      <c r="D18" s="12"/>
      <c r="E18" s="68"/>
      <c r="F18" s="68"/>
      <c r="G18" s="92"/>
    </row>
    <row r="19" spans="1:7" ht="21" x14ac:dyDescent="0.5">
      <c r="A19" s="45"/>
      <c r="B19" s="20"/>
      <c r="C19" s="12"/>
      <c r="D19" s="12">
        <v>11</v>
      </c>
      <c r="E19" s="68">
        <v>3.8</v>
      </c>
      <c r="F19" s="68">
        <f>D19*E19</f>
        <v>41.8</v>
      </c>
      <c r="G19" s="92"/>
    </row>
    <row r="20" spans="1:7" ht="21" x14ac:dyDescent="0.5">
      <c r="A20" s="45"/>
      <c r="B20" s="20"/>
      <c r="C20" s="12"/>
      <c r="D20" s="12">
        <v>1.35</v>
      </c>
      <c r="E20" s="68">
        <v>1</v>
      </c>
      <c r="F20" s="68">
        <f t="shared" ref="F20:F41" si="0">D20*E20</f>
        <v>1.35</v>
      </c>
      <c r="G20" s="92"/>
    </row>
    <row r="21" spans="1:7" ht="21" x14ac:dyDescent="0.5">
      <c r="A21" s="45"/>
      <c r="B21" s="20"/>
      <c r="C21" s="12"/>
      <c r="D21" s="12">
        <v>6.9</v>
      </c>
      <c r="E21" s="68">
        <v>1.7</v>
      </c>
      <c r="F21" s="68">
        <f t="shared" si="0"/>
        <v>11.73</v>
      </c>
      <c r="G21" s="92"/>
    </row>
    <row r="22" spans="1:7" ht="21" x14ac:dyDescent="0.5">
      <c r="A22" s="45"/>
      <c r="B22" s="20"/>
      <c r="C22" s="12"/>
      <c r="D22" s="12">
        <v>3.9</v>
      </c>
      <c r="E22" s="68">
        <v>2</v>
      </c>
      <c r="F22" s="68">
        <f t="shared" si="0"/>
        <v>7.8</v>
      </c>
      <c r="G22" s="92"/>
    </row>
    <row r="23" spans="1:7" ht="21" x14ac:dyDescent="0.5">
      <c r="A23" s="45"/>
      <c r="B23" s="20"/>
      <c r="C23" s="12"/>
      <c r="D23" s="12">
        <v>9.5</v>
      </c>
      <c r="E23" s="68">
        <v>2.4</v>
      </c>
      <c r="F23" s="68">
        <f t="shared" si="0"/>
        <v>22.8</v>
      </c>
      <c r="G23" s="92"/>
    </row>
    <row r="24" spans="1:7" ht="21" x14ac:dyDescent="0.5">
      <c r="A24" s="45"/>
      <c r="B24" s="20"/>
      <c r="C24" s="12"/>
      <c r="D24" s="12">
        <v>14</v>
      </c>
      <c r="E24" s="68">
        <v>3.8</v>
      </c>
      <c r="F24" s="68">
        <f t="shared" si="0"/>
        <v>53.199999999999996</v>
      </c>
      <c r="G24" s="92"/>
    </row>
    <row r="25" spans="1:7" ht="21" x14ac:dyDescent="0.5">
      <c r="A25" s="45"/>
      <c r="B25" s="20"/>
      <c r="C25" s="12"/>
      <c r="D25" s="12">
        <v>10</v>
      </c>
      <c r="E25" s="68">
        <v>2.4</v>
      </c>
      <c r="F25" s="68">
        <f t="shared" si="0"/>
        <v>24</v>
      </c>
      <c r="G25" s="92"/>
    </row>
    <row r="26" spans="1:7" ht="21" x14ac:dyDescent="0.5">
      <c r="A26" s="45"/>
      <c r="B26" s="20"/>
      <c r="C26" s="12"/>
      <c r="D26" s="12">
        <v>16.7</v>
      </c>
      <c r="E26" s="68">
        <v>2.4</v>
      </c>
      <c r="F26" s="68">
        <f t="shared" si="0"/>
        <v>40.08</v>
      </c>
      <c r="G26" s="92"/>
    </row>
    <row r="27" spans="1:7" ht="21" x14ac:dyDescent="0.5">
      <c r="A27" s="45"/>
      <c r="B27" s="20"/>
      <c r="C27" s="12"/>
      <c r="D27" s="12"/>
      <c r="E27" s="68"/>
      <c r="F27" s="68"/>
      <c r="G27" s="92"/>
    </row>
    <row r="28" spans="1:7" ht="21" x14ac:dyDescent="0.5">
      <c r="A28" s="45"/>
      <c r="B28" s="20"/>
      <c r="C28" s="12"/>
      <c r="D28" s="12">
        <v>11</v>
      </c>
      <c r="E28" s="68">
        <v>3.3</v>
      </c>
      <c r="F28" s="68">
        <f t="shared" si="0"/>
        <v>36.299999999999997</v>
      </c>
      <c r="G28" s="92"/>
    </row>
    <row r="29" spans="1:7" ht="21" x14ac:dyDescent="0.5">
      <c r="A29" s="45"/>
      <c r="B29" s="20"/>
      <c r="C29" s="12"/>
      <c r="D29" s="12">
        <v>6</v>
      </c>
      <c r="E29" s="68">
        <v>1.6</v>
      </c>
      <c r="F29" s="68">
        <f t="shared" si="0"/>
        <v>9.6000000000000014</v>
      </c>
      <c r="G29" s="92"/>
    </row>
    <row r="30" spans="1:7" ht="21" x14ac:dyDescent="0.5">
      <c r="A30" s="45"/>
      <c r="B30" s="20"/>
      <c r="C30" s="12"/>
      <c r="D30" s="12">
        <v>5.3</v>
      </c>
      <c r="E30" s="68">
        <v>1.6</v>
      </c>
      <c r="F30" s="68">
        <f t="shared" si="0"/>
        <v>8.48</v>
      </c>
      <c r="G30" s="92"/>
    </row>
    <row r="31" spans="1:7" ht="21" x14ac:dyDescent="0.5">
      <c r="A31" s="45"/>
      <c r="B31" s="20"/>
      <c r="C31" s="12"/>
      <c r="D31" s="12">
        <v>9.5</v>
      </c>
      <c r="E31" s="68">
        <v>3.3</v>
      </c>
      <c r="F31" s="68">
        <f t="shared" si="0"/>
        <v>31.349999999999998</v>
      </c>
      <c r="G31" s="92"/>
    </row>
    <row r="32" spans="1:7" ht="21" x14ac:dyDescent="0.5">
      <c r="A32" s="45"/>
      <c r="B32" s="20"/>
      <c r="C32" s="12"/>
      <c r="D32" s="12">
        <v>9.9499999999999993</v>
      </c>
      <c r="E32" s="68">
        <v>3.3</v>
      </c>
      <c r="F32" s="68">
        <f t="shared" si="0"/>
        <v>32.834999999999994</v>
      </c>
      <c r="G32" s="92"/>
    </row>
    <row r="33" spans="1:7" ht="21" x14ac:dyDescent="0.5">
      <c r="A33" s="45"/>
      <c r="B33" s="20"/>
      <c r="C33" s="12"/>
      <c r="D33" s="12">
        <v>14</v>
      </c>
      <c r="E33" s="68">
        <v>3.3</v>
      </c>
      <c r="F33" s="68">
        <f t="shared" si="0"/>
        <v>46.199999999999996</v>
      </c>
      <c r="G33" s="92"/>
    </row>
    <row r="34" spans="1:7" ht="21" x14ac:dyDescent="0.5">
      <c r="A34" s="45"/>
      <c r="B34" s="20"/>
      <c r="C34" s="12"/>
      <c r="D34" s="12">
        <v>16.8</v>
      </c>
      <c r="E34" s="68">
        <v>3.3</v>
      </c>
      <c r="F34" s="68">
        <f t="shared" si="0"/>
        <v>55.44</v>
      </c>
      <c r="G34" s="92"/>
    </row>
    <row r="35" spans="1:7" ht="21" x14ac:dyDescent="0.5">
      <c r="A35" s="45"/>
      <c r="B35" s="20"/>
      <c r="C35" s="12"/>
      <c r="D35" s="12"/>
      <c r="E35" s="68"/>
      <c r="F35" s="68"/>
      <c r="G35" s="92"/>
    </row>
    <row r="36" spans="1:7" ht="21" x14ac:dyDescent="0.5">
      <c r="A36" s="45"/>
      <c r="B36" s="20"/>
      <c r="C36" s="12"/>
      <c r="D36" s="12">
        <v>11</v>
      </c>
      <c r="E36" s="68">
        <v>3.25</v>
      </c>
      <c r="F36" s="68">
        <f t="shared" si="0"/>
        <v>35.75</v>
      </c>
      <c r="G36" s="92"/>
    </row>
    <row r="37" spans="1:7" ht="21" x14ac:dyDescent="0.5">
      <c r="A37" s="45"/>
      <c r="B37" s="20"/>
      <c r="C37" s="12"/>
      <c r="D37" s="12">
        <v>6.4</v>
      </c>
      <c r="E37" s="68">
        <v>1.25</v>
      </c>
      <c r="F37" s="68">
        <f t="shared" si="0"/>
        <v>8</v>
      </c>
      <c r="G37" s="92"/>
    </row>
    <row r="38" spans="1:7" ht="21" x14ac:dyDescent="0.5">
      <c r="A38" s="45"/>
      <c r="B38" s="20"/>
      <c r="C38" s="12"/>
      <c r="D38" s="12">
        <v>10.5</v>
      </c>
      <c r="E38" s="68">
        <v>3.25</v>
      </c>
      <c r="F38" s="68">
        <f t="shared" si="0"/>
        <v>34.125</v>
      </c>
      <c r="G38" s="92"/>
    </row>
    <row r="39" spans="1:7" ht="21" x14ac:dyDescent="0.5">
      <c r="A39" s="45"/>
      <c r="B39" s="20"/>
      <c r="C39" s="12"/>
      <c r="D39" s="12">
        <v>7.1</v>
      </c>
      <c r="E39" s="68">
        <v>3.25</v>
      </c>
      <c r="F39" s="68">
        <f t="shared" si="0"/>
        <v>23.074999999999999</v>
      </c>
      <c r="G39" s="92"/>
    </row>
    <row r="40" spans="1:7" ht="21" x14ac:dyDescent="0.5">
      <c r="A40" s="45"/>
      <c r="B40" s="20"/>
      <c r="C40" s="12"/>
      <c r="D40" s="12">
        <v>13.5</v>
      </c>
      <c r="E40" s="68">
        <v>3.25</v>
      </c>
      <c r="F40" s="68">
        <f t="shared" si="0"/>
        <v>43.875</v>
      </c>
      <c r="G40" s="92"/>
    </row>
    <row r="41" spans="1:7" ht="21" x14ac:dyDescent="0.5">
      <c r="A41" s="45"/>
      <c r="B41" s="20"/>
      <c r="C41" s="12"/>
      <c r="D41" s="12">
        <v>17.2</v>
      </c>
      <c r="E41" s="68">
        <v>3.25</v>
      </c>
      <c r="F41" s="68">
        <f t="shared" si="0"/>
        <v>55.9</v>
      </c>
      <c r="G41" s="92"/>
    </row>
    <row r="42" spans="1:7" ht="21" x14ac:dyDescent="0.5">
      <c r="A42" s="45"/>
      <c r="B42" s="20"/>
      <c r="C42" s="12"/>
      <c r="D42" s="12"/>
      <c r="E42" s="68"/>
      <c r="F42" s="68"/>
      <c r="G42" s="75">
        <f>SUM(F16:F41)</f>
        <v>833.69000000000017</v>
      </c>
    </row>
    <row r="43" spans="1:7" ht="21" x14ac:dyDescent="0.5">
      <c r="A43" s="45"/>
      <c r="B43" s="20" t="s">
        <v>157</v>
      </c>
      <c r="C43" s="12"/>
      <c r="D43" s="12"/>
      <c r="E43" s="68"/>
      <c r="F43" s="68"/>
      <c r="G43" s="92"/>
    </row>
    <row r="44" spans="1:7" ht="21" x14ac:dyDescent="0.5">
      <c r="A44" s="45"/>
      <c r="B44" s="20"/>
      <c r="C44" s="12"/>
      <c r="D44" s="12"/>
      <c r="E44" s="68"/>
      <c r="F44" s="68">
        <v>35.799999999999997</v>
      </c>
      <c r="G44" s="92"/>
    </row>
    <row r="45" spans="1:7" ht="21" x14ac:dyDescent="0.5">
      <c r="A45" s="45"/>
      <c r="B45" s="20"/>
      <c r="C45" s="12"/>
      <c r="D45" s="12"/>
      <c r="E45" s="68"/>
      <c r="F45" s="68">
        <v>91</v>
      </c>
      <c r="G45" s="92"/>
    </row>
    <row r="46" spans="1:7" ht="21" x14ac:dyDescent="0.5">
      <c r="A46" s="45"/>
      <c r="B46" s="20"/>
      <c r="C46" s="12"/>
      <c r="D46" s="12">
        <v>-9</v>
      </c>
      <c r="E46" s="68">
        <v>3.7</v>
      </c>
      <c r="F46" s="68">
        <f>E46*D46</f>
        <v>-33.300000000000004</v>
      </c>
      <c r="G46" s="92"/>
    </row>
    <row r="47" spans="1:7" ht="21" x14ac:dyDescent="0.5">
      <c r="A47" s="45"/>
      <c r="B47" s="20"/>
      <c r="C47" s="12"/>
      <c r="D47" s="12">
        <v>6.7</v>
      </c>
      <c r="E47" s="68">
        <v>11.7</v>
      </c>
      <c r="F47" s="68">
        <f t="shared" ref="F47:F49" si="1">E47*D47</f>
        <v>78.39</v>
      </c>
      <c r="G47" s="92"/>
    </row>
    <row r="48" spans="1:7" ht="21" x14ac:dyDescent="0.5">
      <c r="A48" s="45"/>
      <c r="B48" s="20"/>
      <c r="C48" s="12"/>
      <c r="D48" s="12">
        <v>11</v>
      </c>
      <c r="E48" s="68">
        <v>11.7</v>
      </c>
      <c r="F48" s="68">
        <f t="shared" si="1"/>
        <v>128.69999999999999</v>
      </c>
      <c r="G48" s="92"/>
    </row>
    <row r="49" spans="1:8" ht="21" x14ac:dyDescent="0.5">
      <c r="A49" s="45"/>
      <c r="B49" s="20"/>
      <c r="C49" s="12"/>
      <c r="D49" s="12">
        <v>10.3</v>
      </c>
      <c r="E49" s="68">
        <v>11.7</v>
      </c>
      <c r="F49" s="68">
        <f t="shared" si="1"/>
        <v>120.51</v>
      </c>
      <c r="G49" s="92"/>
    </row>
    <row r="50" spans="1:8" ht="21" x14ac:dyDescent="0.5">
      <c r="A50" s="45"/>
      <c r="B50" s="20"/>
      <c r="C50" s="12"/>
      <c r="D50" s="12"/>
      <c r="E50" s="68"/>
      <c r="F50" s="68"/>
      <c r="G50" s="75">
        <f>SUM(F44:F49)</f>
        <v>421.09999999999997</v>
      </c>
    </row>
    <row r="51" spans="1:8" ht="21" x14ac:dyDescent="0.5">
      <c r="A51" s="45"/>
      <c r="B51" s="20"/>
      <c r="C51" s="12"/>
      <c r="D51" s="12"/>
      <c r="E51" s="68"/>
      <c r="F51" s="68"/>
      <c r="G51" s="92"/>
      <c r="H51" s="100">
        <f>G50+G42</f>
        <v>1254.7900000000002</v>
      </c>
    </row>
    <row r="52" spans="1:8" ht="21" x14ac:dyDescent="0.5">
      <c r="A52" s="45">
        <v>8</v>
      </c>
      <c r="B52" s="20" t="s">
        <v>139</v>
      </c>
      <c r="C52" s="12" t="s">
        <v>80</v>
      </c>
      <c r="D52" s="12"/>
      <c r="E52" s="68"/>
      <c r="F52" s="68"/>
      <c r="G52" s="92"/>
    </row>
    <row r="53" spans="1:8" ht="21" x14ac:dyDescent="0.5">
      <c r="A53" s="45"/>
      <c r="B53" s="20"/>
      <c r="C53" s="12"/>
      <c r="D53" s="12"/>
      <c r="E53" s="68"/>
      <c r="F53" s="68">
        <v>36</v>
      </c>
      <c r="G53" s="92"/>
    </row>
    <row r="54" spans="1:8" ht="21" x14ac:dyDescent="0.5">
      <c r="A54" s="45"/>
      <c r="B54" s="20"/>
      <c r="C54" s="12"/>
      <c r="D54" s="12"/>
      <c r="E54" s="68"/>
      <c r="F54" s="68">
        <v>5.3</v>
      </c>
      <c r="G54" s="92"/>
    </row>
    <row r="55" spans="1:8" ht="21" x14ac:dyDescent="0.5">
      <c r="A55" s="45"/>
      <c r="B55" s="20"/>
      <c r="C55" s="12"/>
      <c r="D55" s="12"/>
      <c r="E55" s="68"/>
      <c r="F55" s="68">
        <v>4.5</v>
      </c>
      <c r="G55" s="92"/>
    </row>
    <row r="56" spans="1:8" ht="21" x14ac:dyDescent="0.5">
      <c r="A56" s="45"/>
      <c r="B56" s="20"/>
      <c r="C56" s="12"/>
      <c r="D56" s="12"/>
      <c r="E56" s="68"/>
      <c r="F56" s="68">
        <v>10.5</v>
      </c>
      <c r="G56" s="92"/>
    </row>
    <row r="57" spans="1:8" ht="21" x14ac:dyDescent="0.5">
      <c r="A57" s="45"/>
      <c r="B57" s="20"/>
      <c r="C57" s="12"/>
      <c r="D57" s="12"/>
      <c r="E57" s="68"/>
      <c r="F57" s="68">
        <v>17.5</v>
      </c>
      <c r="G57" s="92"/>
    </row>
    <row r="58" spans="1:8" ht="21" x14ac:dyDescent="0.5">
      <c r="A58" s="45"/>
      <c r="B58" s="20"/>
      <c r="C58" s="12"/>
      <c r="D58" s="12"/>
      <c r="E58" s="68"/>
      <c r="F58" s="68"/>
      <c r="G58" s="92"/>
    </row>
    <row r="59" spans="1:8" ht="21" x14ac:dyDescent="0.5">
      <c r="A59" s="45"/>
      <c r="B59" s="20"/>
      <c r="C59" s="12"/>
      <c r="D59" s="12"/>
      <c r="E59" s="68"/>
      <c r="F59" s="68">
        <v>5.4</v>
      </c>
      <c r="G59" s="92"/>
    </row>
    <row r="60" spans="1:8" ht="21" x14ac:dyDescent="0.5">
      <c r="A60" s="45"/>
      <c r="B60" s="20"/>
      <c r="C60" s="12"/>
      <c r="D60" s="12"/>
      <c r="E60" s="68"/>
      <c r="F60" s="68">
        <v>4.4000000000000004</v>
      </c>
      <c r="G60" s="92"/>
    </row>
    <row r="61" spans="1:8" ht="21" x14ac:dyDescent="0.5">
      <c r="A61" s="45"/>
      <c r="B61" s="20"/>
      <c r="C61" s="12"/>
      <c r="D61" s="12"/>
      <c r="E61" s="68"/>
      <c r="F61" s="68">
        <v>10.5</v>
      </c>
      <c r="G61" s="92"/>
    </row>
    <row r="62" spans="1:8" ht="21" x14ac:dyDescent="0.5">
      <c r="A62" s="45"/>
      <c r="B62" s="20"/>
      <c r="C62" s="12"/>
      <c r="D62" s="12"/>
      <c r="E62" s="68"/>
      <c r="F62" s="68">
        <v>17.7</v>
      </c>
      <c r="G62" s="92"/>
    </row>
    <row r="63" spans="1:8" ht="21" x14ac:dyDescent="0.5">
      <c r="A63" s="45"/>
      <c r="B63" s="20"/>
      <c r="C63" s="12"/>
      <c r="D63" s="12"/>
      <c r="E63" s="68"/>
      <c r="F63" s="68"/>
      <c r="G63" s="92"/>
    </row>
    <row r="64" spans="1:8" ht="21" x14ac:dyDescent="0.5">
      <c r="A64" s="45"/>
      <c r="B64" s="20"/>
      <c r="C64" s="12"/>
      <c r="D64" s="12"/>
      <c r="E64" s="68"/>
      <c r="F64" s="68">
        <v>7.3</v>
      </c>
      <c r="G64" s="92"/>
    </row>
    <row r="65" spans="1:8" ht="21" x14ac:dyDescent="0.5">
      <c r="A65" s="45"/>
      <c r="B65" s="20"/>
      <c r="C65" s="12"/>
      <c r="D65" s="12"/>
      <c r="E65" s="68"/>
      <c r="F65" s="68">
        <v>3.4</v>
      </c>
      <c r="G65" s="92"/>
    </row>
    <row r="66" spans="1:8" ht="21" x14ac:dyDescent="0.5">
      <c r="A66" s="45"/>
      <c r="B66" s="20"/>
      <c r="C66" s="12"/>
      <c r="D66" s="12"/>
      <c r="E66" s="68"/>
      <c r="F66" s="68">
        <v>10</v>
      </c>
      <c r="G66" s="92"/>
    </row>
    <row r="67" spans="1:8" ht="21" x14ac:dyDescent="0.5">
      <c r="A67" s="45"/>
      <c r="B67" s="20"/>
      <c r="C67" s="12"/>
      <c r="D67" s="12"/>
      <c r="E67" s="68"/>
      <c r="F67" s="68">
        <v>18.5</v>
      </c>
      <c r="G67" s="92"/>
    </row>
    <row r="68" spans="1:8" ht="21" x14ac:dyDescent="0.5">
      <c r="A68" s="45"/>
      <c r="B68" s="20"/>
      <c r="C68" s="12"/>
      <c r="D68" s="12"/>
      <c r="E68" s="68"/>
      <c r="F68" s="68"/>
      <c r="H68" s="100">
        <f>SUM(F53:F67)</f>
        <v>151</v>
      </c>
    </row>
    <row r="69" spans="1:8" ht="21" x14ac:dyDescent="0.5">
      <c r="A69" s="45"/>
      <c r="B69" s="20"/>
      <c r="C69" s="12"/>
      <c r="D69" s="12"/>
      <c r="E69" s="68"/>
      <c r="F69" s="68"/>
      <c r="G69" s="92"/>
    </row>
    <row r="70" spans="1:8" ht="21" x14ac:dyDescent="0.5">
      <c r="A70" s="45">
        <v>9</v>
      </c>
      <c r="B70" s="20" t="s">
        <v>140</v>
      </c>
      <c r="C70" s="12" t="s">
        <v>80</v>
      </c>
      <c r="D70" s="12"/>
      <c r="E70" s="68"/>
      <c r="F70" s="68"/>
      <c r="G70" s="92"/>
    </row>
    <row r="71" spans="1:8" ht="21" x14ac:dyDescent="0.5">
      <c r="A71" s="45"/>
      <c r="B71" s="20"/>
      <c r="C71" s="12"/>
      <c r="D71" s="12">
        <v>6.9</v>
      </c>
      <c r="E71" s="68">
        <f>3.6-1.7</f>
        <v>1.9000000000000001</v>
      </c>
      <c r="F71" s="68">
        <f>E71*D71</f>
        <v>13.110000000000001</v>
      </c>
      <c r="G71" s="92"/>
    </row>
    <row r="72" spans="1:8" ht="21" x14ac:dyDescent="0.5">
      <c r="A72" s="45"/>
      <c r="B72" s="20"/>
      <c r="C72" s="12"/>
      <c r="D72" s="12">
        <v>3.9</v>
      </c>
      <c r="E72" s="68">
        <f>3.6-2</f>
        <v>1.6</v>
      </c>
      <c r="F72" s="68">
        <f t="shared" ref="F72:F81" si="2">E72*D72</f>
        <v>6.24</v>
      </c>
      <c r="G72" s="92"/>
    </row>
    <row r="73" spans="1:8" ht="21" x14ac:dyDescent="0.5">
      <c r="A73" s="45"/>
      <c r="B73" s="20"/>
      <c r="C73" s="12"/>
      <c r="D73" s="12">
        <v>9.5</v>
      </c>
      <c r="E73" s="68">
        <f>3.8-2.4</f>
        <v>1.4</v>
      </c>
      <c r="F73" s="68">
        <f t="shared" si="2"/>
        <v>13.299999999999999</v>
      </c>
      <c r="G73" s="92"/>
    </row>
    <row r="74" spans="1:8" ht="21" x14ac:dyDescent="0.5">
      <c r="A74" s="45"/>
      <c r="B74" s="20"/>
      <c r="C74" s="12"/>
      <c r="D74" s="12">
        <v>14</v>
      </c>
      <c r="E74" s="68">
        <v>3.8</v>
      </c>
      <c r="F74" s="68">
        <f t="shared" si="2"/>
        <v>53.199999999999996</v>
      </c>
      <c r="G74" s="92"/>
    </row>
    <row r="75" spans="1:8" ht="21" x14ac:dyDescent="0.5">
      <c r="A75" s="45"/>
      <c r="B75" s="20"/>
      <c r="C75" s="12"/>
      <c r="D75" s="12">
        <v>10</v>
      </c>
      <c r="E75" s="68">
        <f>3.8-2.4</f>
        <v>1.4</v>
      </c>
      <c r="F75" s="68">
        <f t="shared" si="2"/>
        <v>14</v>
      </c>
      <c r="G75" s="92"/>
    </row>
    <row r="76" spans="1:8" ht="21" x14ac:dyDescent="0.5">
      <c r="A76" s="45"/>
      <c r="B76" s="20"/>
      <c r="C76" s="12"/>
      <c r="D76" s="12">
        <v>16.7</v>
      </c>
      <c r="E76" s="68">
        <f>3.8-2.4</f>
        <v>1.4</v>
      </c>
      <c r="F76" s="68">
        <f t="shared" si="2"/>
        <v>23.38</v>
      </c>
      <c r="G76" s="92"/>
    </row>
    <row r="77" spans="1:8" ht="21" x14ac:dyDescent="0.5">
      <c r="A77" s="45"/>
      <c r="B77" s="20"/>
      <c r="C77" s="12"/>
      <c r="D77" s="12"/>
      <c r="E77" s="68"/>
      <c r="F77" s="68"/>
      <c r="G77" s="92"/>
    </row>
    <row r="78" spans="1:8" ht="21" x14ac:dyDescent="0.5">
      <c r="A78" s="45"/>
      <c r="B78" s="20"/>
      <c r="C78" s="12"/>
      <c r="D78" s="12">
        <v>6</v>
      </c>
      <c r="E78" s="68">
        <f>3.3-1.6</f>
        <v>1.6999999999999997</v>
      </c>
      <c r="F78" s="68">
        <f t="shared" si="2"/>
        <v>10.199999999999999</v>
      </c>
      <c r="G78" s="92"/>
    </row>
    <row r="79" spans="1:8" ht="21" x14ac:dyDescent="0.5">
      <c r="A79" s="45"/>
      <c r="B79" s="20"/>
      <c r="C79" s="12"/>
      <c r="D79" s="12">
        <v>5.3</v>
      </c>
      <c r="E79" s="68">
        <f>3.3-1.6</f>
        <v>1.6999999999999997</v>
      </c>
      <c r="F79" s="68">
        <f t="shared" si="2"/>
        <v>9.009999999999998</v>
      </c>
      <c r="G79" s="92"/>
    </row>
    <row r="80" spans="1:8" ht="21" x14ac:dyDescent="0.5">
      <c r="A80" s="45"/>
      <c r="B80" s="20"/>
      <c r="C80" s="12"/>
      <c r="D80" s="12"/>
      <c r="E80" s="68"/>
      <c r="F80" s="68"/>
      <c r="G80" s="92"/>
    </row>
    <row r="81" spans="1:8" ht="21" x14ac:dyDescent="0.5">
      <c r="A81" s="45"/>
      <c r="B81" s="20"/>
      <c r="C81" s="12"/>
      <c r="D81" s="12">
        <v>6.4</v>
      </c>
      <c r="E81" s="68">
        <f>3.25-1.25</f>
        <v>2</v>
      </c>
      <c r="F81" s="68">
        <f t="shared" si="2"/>
        <v>12.8</v>
      </c>
      <c r="G81" s="92"/>
    </row>
    <row r="82" spans="1:8" ht="21" x14ac:dyDescent="0.5">
      <c r="A82" s="45"/>
      <c r="B82" s="20"/>
      <c r="C82" s="12"/>
      <c r="D82" s="12"/>
      <c r="E82" s="68"/>
      <c r="F82" s="68"/>
      <c r="H82" s="100">
        <f>SUM(F71:F81)</f>
        <v>155.23999999999998</v>
      </c>
    </row>
    <row r="83" spans="1:8" ht="21" x14ac:dyDescent="0.5">
      <c r="A83" s="45"/>
      <c r="B83" s="20"/>
      <c r="C83" s="12"/>
      <c r="D83" s="12"/>
      <c r="E83" s="68"/>
      <c r="F83" s="68"/>
      <c r="G83" s="92"/>
    </row>
    <row r="84" spans="1:8" ht="21" x14ac:dyDescent="0.5">
      <c r="A84" s="45">
        <v>10</v>
      </c>
      <c r="B84" s="20" t="s">
        <v>141</v>
      </c>
      <c r="C84" s="12" t="s">
        <v>80</v>
      </c>
      <c r="D84" s="12"/>
      <c r="E84" s="68"/>
      <c r="F84" s="68"/>
      <c r="G84" s="92"/>
    </row>
    <row r="85" spans="1:8" ht="21" x14ac:dyDescent="0.5">
      <c r="A85" s="45"/>
      <c r="B85" s="20"/>
      <c r="C85" s="12"/>
      <c r="D85" s="12">
        <v>3.42</v>
      </c>
      <c r="E85" s="68">
        <v>4.0999999999999996</v>
      </c>
      <c r="F85" s="68">
        <f>E85*D85</f>
        <v>14.021999999999998</v>
      </c>
      <c r="G85" s="92"/>
    </row>
    <row r="86" spans="1:8" ht="21" x14ac:dyDescent="0.5">
      <c r="A86" s="45"/>
      <c r="B86" s="20"/>
      <c r="C86" s="12"/>
      <c r="D86" s="12">
        <v>3.42</v>
      </c>
      <c r="E86" s="68">
        <v>3.8</v>
      </c>
      <c r="F86" s="68">
        <f t="shared" ref="F86:F87" si="3">E86*D86</f>
        <v>12.995999999999999</v>
      </c>
      <c r="G86" s="92"/>
    </row>
    <row r="87" spans="1:8" ht="21" x14ac:dyDescent="0.5">
      <c r="A87" s="45"/>
      <c r="B87" s="20"/>
      <c r="C87" s="12"/>
      <c r="D87" s="12">
        <v>0.85</v>
      </c>
      <c r="E87" s="68">
        <v>3.8</v>
      </c>
      <c r="F87" s="68">
        <f t="shared" si="3"/>
        <v>3.23</v>
      </c>
      <c r="G87" s="92"/>
    </row>
    <row r="88" spans="1:8" ht="21" x14ac:dyDescent="0.5">
      <c r="A88" s="45"/>
      <c r="B88" s="20"/>
      <c r="C88" s="12"/>
      <c r="D88" s="12"/>
      <c r="E88" s="68"/>
      <c r="F88" s="68"/>
      <c r="H88" s="100">
        <f>SUM(F85:F87)</f>
        <v>30.247999999999998</v>
      </c>
    </row>
    <row r="89" spans="1:8" ht="21" x14ac:dyDescent="0.5">
      <c r="A89" s="45"/>
      <c r="B89" s="20"/>
      <c r="C89" s="12"/>
      <c r="D89" s="12"/>
      <c r="E89" s="68"/>
      <c r="F89" s="68"/>
      <c r="G89" s="92"/>
    </row>
    <row r="90" spans="1:8" ht="21" x14ac:dyDescent="0.5">
      <c r="A90" s="45">
        <v>11</v>
      </c>
      <c r="B90" s="20" t="s">
        <v>142</v>
      </c>
      <c r="C90" s="12" t="s">
        <v>80</v>
      </c>
      <c r="D90" s="12"/>
      <c r="E90" s="68"/>
      <c r="F90" s="68"/>
      <c r="G90" s="92"/>
    </row>
    <row r="91" spans="1:8" ht="21" x14ac:dyDescent="0.5">
      <c r="A91" s="45"/>
      <c r="B91" s="20"/>
      <c r="C91" s="12"/>
      <c r="D91" s="12"/>
      <c r="E91" s="68"/>
      <c r="F91" s="68">
        <v>2.4500000000000002</v>
      </c>
      <c r="G91" s="92"/>
    </row>
    <row r="92" spans="1:8" ht="21" x14ac:dyDescent="0.5">
      <c r="A92" s="45"/>
      <c r="B92" s="20"/>
      <c r="C92" s="12"/>
      <c r="D92" s="12"/>
      <c r="E92" s="68"/>
      <c r="F92" s="68">
        <v>0.94</v>
      </c>
      <c r="G92" s="92"/>
    </row>
    <row r="93" spans="1:8" ht="21" x14ac:dyDescent="0.5">
      <c r="A93" s="45"/>
      <c r="B93" s="20"/>
      <c r="C93" s="12"/>
      <c r="D93" s="12"/>
      <c r="E93" s="68"/>
      <c r="F93" s="68"/>
      <c r="G93" s="92"/>
    </row>
    <row r="94" spans="1:8" ht="21" x14ac:dyDescent="0.5">
      <c r="A94" s="45"/>
      <c r="B94" s="20"/>
      <c r="C94" s="12"/>
      <c r="D94" s="12"/>
      <c r="E94" s="68"/>
      <c r="F94" s="68">
        <v>2.0499999999999998</v>
      </c>
      <c r="G94" s="92"/>
    </row>
    <row r="95" spans="1:8" ht="21" x14ac:dyDescent="0.5">
      <c r="A95" s="45"/>
      <c r="B95" s="20"/>
      <c r="C95" s="12"/>
      <c r="D95" s="12"/>
      <c r="E95" s="68"/>
      <c r="F95" s="68">
        <v>1.7</v>
      </c>
      <c r="G95" s="92"/>
    </row>
    <row r="96" spans="1:8" ht="21" x14ac:dyDescent="0.5">
      <c r="A96" s="45"/>
      <c r="B96" s="20"/>
      <c r="C96" s="12"/>
      <c r="D96" s="12"/>
      <c r="E96" s="68"/>
      <c r="F96" s="68"/>
      <c r="G96" s="92"/>
    </row>
    <row r="97" spans="1:8" ht="21" x14ac:dyDescent="0.5">
      <c r="A97" s="45"/>
      <c r="B97" s="20"/>
      <c r="C97" s="12"/>
      <c r="D97" s="12"/>
      <c r="E97" s="68"/>
      <c r="F97" s="68">
        <v>2.08</v>
      </c>
      <c r="G97" s="92"/>
    </row>
    <row r="98" spans="1:8" ht="21" x14ac:dyDescent="0.5">
      <c r="A98" s="45"/>
      <c r="B98" s="20"/>
      <c r="C98" s="12"/>
      <c r="D98" s="12"/>
      <c r="E98" s="68"/>
      <c r="F98" s="68"/>
      <c r="H98" s="100">
        <f>SUM(F91:F97)</f>
        <v>9.2199999999999989</v>
      </c>
    </row>
    <row r="99" spans="1:8" ht="21" x14ac:dyDescent="0.5">
      <c r="A99" s="45"/>
      <c r="B99" s="20"/>
      <c r="C99" s="12"/>
      <c r="D99" s="12"/>
      <c r="E99" s="68"/>
      <c r="F99" s="68"/>
      <c r="G99" s="92"/>
    </row>
    <row r="100" spans="1:8" ht="21" x14ac:dyDescent="0.5">
      <c r="A100" s="45">
        <v>12</v>
      </c>
      <c r="B100" s="20" t="s">
        <v>143</v>
      </c>
      <c r="C100" s="12" t="s">
        <v>80</v>
      </c>
      <c r="D100" s="12"/>
      <c r="E100" s="68"/>
      <c r="F100" s="68"/>
      <c r="G100" s="92"/>
    </row>
    <row r="101" spans="1:8" ht="21" x14ac:dyDescent="0.5">
      <c r="A101" s="45"/>
      <c r="B101" s="20"/>
      <c r="C101" s="12"/>
      <c r="D101" s="12">
        <v>1.21</v>
      </c>
      <c r="E101" s="68">
        <v>0.6</v>
      </c>
      <c r="F101" s="68">
        <f>D101*E101</f>
        <v>0.72599999999999998</v>
      </c>
      <c r="G101" s="92"/>
    </row>
    <row r="102" spans="1:8" ht="21" x14ac:dyDescent="0.5">
      <c r="A102" s="45"/>
      <c r="B102" s="20"/>
      <c r="C102" s="12"/>
      <c r="D102" s="12">
        <v>0.5</v>
      </c>
      <c r="E102" s="68">
        <v>0.6</v>
      </c>
      <c r="F102" s="68">
        <f t="shared" ref="F102:F103" si="4">D102*E102</f>
        <v>0.3</v>
      </c>
      <c r="G102" s="92"/>
    </row>
    <row r="103" spans="1:8" ht="21" x14ac:dyDescent="0.5">
      <c r="A103" s="45"/>
      <c r="B103" s="20"/>
      <c r="C103" s="12"/>
      <c r="D103" s="12">
        <v>1.27</v>
      </c>
      <c r="E103" s="68">
        <v>0.6</v>
      </c>
      <c r="F103" s="68">
        <f t="shared" si="4"/>
        <v>0.76200000000000001</v>
      </c>
      <c r="G103" s="92"/>
    </row>
    <row r="104" spans="1:8" ht="21" x14ac:dyDescent="0.5">
      <c r="A104" s="45"/>
      <c r="B104" s="20"/>
      <c r="C104" s="12"/>
      <c r="D104" s="12"/>
      <c r="E104" s="68"/>
      <c r="F104" s="68"/>
      <c r="H104" s="100">
        <f>SUM(F101:F103)</f>
        <v>1.788</v>
      </c>
    </row>
    <row r="105" spans="1:8" ht="21" x14ac:dyDescent="0.5">
      <c r="A105" s="45"/>
      <c r="B105" s="20"/>
      <c r="C105" s="12"/>
      <c r="D105" s="12"/>
      <c r="E105" s="68"/>
      <c r="F105" s="68"/>
      <c r="G105" s="92"/>
    </row>
    <row r="106" spans="1:8" ht="21" x14ac:dyDescent="0.5">
      <c r="A106" s="45">
        <v>13</v>
      </c>
      <c r="B106" s="20" t="s">
        <v>144</v>
      </c>
      <c r="C106" s="12" t="s">
        <v>145</v>
      </c>
      <c r="D106" s="12"/>
      <c r="E106" s="68"/>
      <c r="F106" s="68"/>
      <c r="H106" s="101">
        <v>1</v>
      </c>
    </row>
    <row r="107" spans="1:8" ht="21" x14ac:dyDescent="0.5">
      <c r="A107" s="45"/>
      <c r="B107" s="20"/>
      <c r="C107" s="12"/>
      <c r="D107" s="12"/>
      <c r="E107" s="68"/>
      <c r="F107" s="68"/>
      <c r="H107" s="69"/>
    </row>
    <row r="108" spans="1:8" ht="21" x14ac:dyDescent="0.5">
      <c r="A108" s="45">
        <v>14</v>
      </c>
      <c r="B108" s="20" t="s">
        <v>146</v>
      </c>
      <c r="C108" s="12" t="s">
        <v>80</v>
      </c>
      <c r="D108" s="12"/>
      <c r="E108" s="68"/>
      <c r="F108" s="68"/>
      <c r="H108" s="100">
        <v>10</v>
      </c>
    </row>
    <row r="109" spans="1:8" ht="21" x14ac:dyDescent="0.5">
      <c r="A109" s="45"/>
      <c r="B109" s="20"/>
      <c r="C109" s="12"/>
      <c r="D109" s="12"/>
      <c r="E109" s="68"/>
      <c r="F109" s="68"/>
      <c r="H109" s="96"/>
    </row>
    <row r="110" spans="1:8" ht="21" x14ac:dyDescent="0.5">
      <c r="A110" s="45">
        <v>15</v>
      </c>
      <c r="B110" s="20" t="s">
        <v>147</v>
      </c>
      <c r="C110" s="12" t="s">
        <v>80</v>
      </c>
      <c r="D110" s="12"/>
      <c r="E110" s="68"/>
      <c r="F110" s="68"/>
      <c r="H110" s="100">
        <v>45</v>
      </c>
    </row>
    <row r="111" spans="1:8" ht="21" x14ac:dyDescent="0.5">
      <c r="A111" s="45"/>
      <c r="B111" s="20"/>
      <c r="C111" s="12"/>
      <c r="D111" s="12"/>
      <c r="E111" s="68"/>
      <c r="F111" s="68"/>
      <c r="H111" s="102"/>
    </row>
    <row r="112" spans="1:8" ht="21" x14ac:dyDescent="0.5">
      <c r="A112" s="45">
        <v>16</v>
      </c>
      <c r="B112" s="20" t="s">
        <v>148</v>
      </c>
      <c r="C112" s="12" t="s">
        <v>15</v>
      </c>
      <c r="D112" s="12"/>
      <c r="E112" s="68"/>
      <c r="F112" s="68"/>
      <c r="H112" s="101">
        <v>27</v>
      </c>
    </row>
    <row r="113" spans="1:10" ht="21" x14ac:dyDescent="0.5">
      <c r="A113" s="45"/>
      <c r="B113" s="20"/>
      <c r="C113" s="12"/>
      <c r="D113" s="12"/>
      <c r="E113" s="68"/>
      <c r="F113" s="68"/>
      <c r="H113" s="102"/>
    </row>
    <row r="114" spans="1:10" ht="21" x14ac:dyDescent="0.5">
      <c r="A114" s="45">
        <v>17</v>
      </c>
      <c r="B114" s="20" t="s">
        <v>149</v>
      </c>
      <c r="C114" s="12" t="s">
        <v>145</v>
      </c>
      <c r="D114" s="12"/>
      <c r="E114" s="68"/>
      <c r="F114" s="68"/>
      <c r="H114" s="101">
        <v>1</v>
      </c>
    </row>
    <row r="115" spans="1:10" ht="21" x14ac:dyDescent="0.5">
      <c r="A115" s="45"/>
      <c r="B115" s="20"/>
      <c r="C115" s="12"/>
      <c r="D115" s="12"/>
      <c r="E115" s="68"/>
      <c r="F115" s="68"/>
      <c r="H115" s="103"/>
    </row>
    <row r="116" spans="1:10" ht="21" x14ac:dyDescent="0.5">
      <c r="A116" s="45">
        <v>18</v>
      </c>
      <c r="B116" s="20" t="s">
        <v>150</v>
      </c>
      <c r="C116" s="12" t="s">
        <v>145</v>
      </c>
      <c r="D116" s="12"/>
      <c r="E116" s="68"/>
      <c r="F116" s="68"/>
      <c r="H116" s="101">
        <v>1</v>
      </c>
    </row>
    <row r="117" spans="1:10" ht="21" x14ac:dyDescent="0.5">
      <c r="A117" s="45"/>
      <c r="B117" s="20"/>
      <c r="C117" s="12"/>
      <c r="D117" s="12"/>
      <c r="E117" s="68"/>
      <c r="F117" s="68"/>
      <c r="G117" s="71"/>
    </row>
    <row r="118" spans="1:10" ht="25.5" x14ac:dyDescent="0.6">
      <c r="A118" s="33"/>
      <c r="B118" s="46" t="s">
        <v>155</v>
      </c>
      <c r="C118" s="15"/>
      <c r="D118" s="15"/>
      <c r="E118" s="70"/>
      <c r="F118" s="70"/>
      <c r="I118" s="62"/>
      <c r="J118" s="62"/>
    </row>
    <row r="119" spans="1:10" ht="21" x14ac:dyDescent="0.5">
      <c r="A119" s="45">
        <v>19</v>
      </c>
      <c r="B119" s="20" t="s">
        <v>123</v>
      </c>
      <c r="C119" s="12" t="s">
        <v>81</v>
      </c>
      <c r="D119" s="40"/>
      <c r="E119" s="68"/>
      <c r="F119" s="68"/>
      <c r="H119" s="100">
        <v>228</v>
      </c>
      <c r="I119" s="62"/>
      <c r="J119" s="62"/>
    </row>
    <row r="120" spans="1:10" ht="21" x14ac:dyDescent="0.5">
      <c r="A120" s="45">
        <v>20</v>
      </c>
      <c r="B120" s="20" t="s">
        <v>124</v>
      </c>
      <c r="C120" s="12" t="s">
        <v>81</v>
      </c>
      <c r="D120" s="40"/>
      <c r="E120" s="68"/>
      <c r="F120" s="68"/>
      <c r="H120" s="100">
        <v>228</v>
      </c>
      <c r="I120" s="62"/>
      <c r="J120" s="62"/>
    </row>
    <row r="121" spans="1:10" ht="21" x14ac:dyDescent="0.5">
      <c r="A121" s="45">
        <v>21</v>
      </c>
      <c r="B121" s="20" t="s">
        <v>125</v>
      </c>
      <c r="C121" s="12" t="s">
        <v>81</v>
      </c>
      <c r="D121" s="40"/>
      <c r="E121" s="68"/>
      <c r="F121" s="68"/>
      <c r="H121" s="100">
        <v>1</v>
      </c>
      <c r="I121" s="62"/>
      <c r="J121" s="62"/>
    </row>
    <row r="122" spans="1:10" ht="21" x14ac:dyDescent="0.5">
      <c r="A122" s="45">
        <v>22</v>
      </c>
      <c r="B122" s="20" t="s">
        <v>126</v>
      </c>
      <c r="C122" s="12" t="s">
        <v>81</v>
      </c>
      <c r="D122" s="40"/>
      <c r="E122" s="68"/>
      <c r="F122" s="68"/>
      <c r="H122" s="100">
        <v>112</v>
      </c>
      <c r="I122" s="62"/>
      <c r="J122" s="62"/>
    </row>
    <row r="123" spans="1:10" ht="21" x14ac:dyDescent="0.5">
      <c r="A123" s="45">
        <v>23</v>
      </c>
      <c r="B123" s="20" t="s">
        <v>127</v>
      </c>
      <c r="C123" s="12" t="s">
        <v>81</v>
      </c>
      <c r="D123" s="40"/>
      <c r="E123" s="68"/>
      <c r="F123" s="68"/>
      <c r="H123" s="100">
        <v>15</v>
      </c>
      <c r="I123" s="62"/>
      <c r="J123" s="62"/>
    </row>
    <row r="124" spans="1:10" ht="21" x14ac:dyDescent="0.5">
      <c r="A124" s="45">
        <v>24</v>
      </c>
      <c r="B124" s="20" t="s">
        <v>128</v>
      </c>
      <c r="C124" s="12" t="s">
        <v>118</v>
      </c>
      <c r="D124" s="40"/>
      <c r="E124" s="68"/>
      <c r="F124" s="68"/>
      <c r="H124" s="100">
        <v>1680</v>
      </c>
      <c r="I124" s="62"/>
      <c r="J124" s="62"/>
    </row>
    <row r="125" spans="1:10" ht="21" x14ac:dyDescent="0.5">
      <c r="A125" s="45">
        <v>25</v>
      </c>
      <c r="B125" s="20" t="s">
        <v>129</v>
      </c>
      <c r="C125" s="12" t="s">
        <v>80</v>
      </c>
      <c r="D125" s="40"/>
      <c r="E125" s="68"/>
      <c r="F125" s="68"/>
      <c r="H125" s="100">
        <v>51</v>
      </c>
      <c r="I125" s="62"/>
      <c r="J125" s="62"/>
    </row>
    <row r="126" spans="1:10" ht="21" x14ac:dyDescent="0.5">
      <c r="A126" s="45">
        <v>26</v>
      </c>
      <c r="B126" s="20" t="s">
        <v>130</v>
      </c>
      <c r="C126" s="12" t="s">
        <v>80</v>
      </c>
      <c r="D126" s="40"/>
      <c r="E126" s="68"/>
      <c r="F126" s="68"/>
      <c r="H126" s="100">
        <v>51</v>
      </c>
      <c r="I126" s="62"/>
      <c r="J126" s="62"/>
    </row>
    <row r="127" spans="1:10" ht="21" x14ac:dyDescent="0.5">
      <c r="A127" s="45"/>
      <c r="B127" s="20"/>
      <c r="C127" s="12"/>
      <c r="D127" s="40"/>
      <c r="E127" s="68"/>
      <c r="F127" s="68"/>
      <c r="G127" s="71"/>
    </row>
    <row r="128" spans="1:10" ht="25.5" x14ac:dyDescent="0.6">
      <c r="A128" s="33"/>
      <c r="B128" s="52" t="s">
        <v>105</v>
      </c>
      <c r="C128" s="15"/>
      <c r="D128" s="15"/>
      <c r="E128" s="70"/>
      <c r="F128" s="70"/>
      <c r="G128" s="93"/>
    </row>
    <row r="129" spans="1:10" ht="21" x14ac:dyDescent="0.5">
      <c r="A129" s="45">
        <v>27</v>
      </c>
      <c r="B129" s="20" t="s">
        <v>112</v>
      </c>
      <c r="C129" s="12" t="s">
        <v>20</v>
      </c>
      <c r="D129" s="40"/>
      <c r="E129" s="68"/>
      <c r="F129" s="68"/>
      <c r="H129" s="100">
        <v>7</v>
      </c>
    </row>
    <row r="130" spans="1:10" ht="21" x14ac:dyDescent="0.5">
      <c r="A130" s="45"/>
      <c r="B130" s="20"/>
      <c r="C130" s="12"/>
      <c r="D130" s="40"/>
      <c r="E130" s="68"/>
      <c r="F130" s="68"/>
      <c r="H130" s="69"/>
    </row>
    <row r="131" spans="1:10" ht="21" x14ac:dyDescent="0.5">
      <c r="A131" s="45">
        <v>28</v>
      </c>
      <c r="B131" s="20" t="s">
        <v>113</v>
      </c>
      <c r="C131" s="12" t="s">
        <v>20</v>
      </c>
      <c r="D131" s="40"/>
      <c r="E131" s="68"/>
      <c r="F131" s="68"/>
      <c r="H131" s="100">
        <v>5</v>
      </c>
    </row>
    <row r="132" spans="1:10" ht="21" x14ac:dyDescent="0.5">
      <c r="A132" s="45"/>
      <c r="B132" s="20"/>
      <c r="C132" s="12"/>
      <c r="D132" s="40"/>
      <c r="E132" s="68"/>
      <c r="F132" s="68"/>
      <c r="H132" s="69"/>
    </row>
    <row r="133" spans="1:10" ht="21" x14ac:dyDescent="0.5">
      <c r="A133" s="45">
        <v>29</v>
      </c>
      <c r="B133" s="20" t="s">
        <v>114</v>
      </c>
      <c r="C133" s="12" t="s">
        <v>15</v>
      </c>
      <c r="D133" s="40"/>
      <c r="E133" s="68"/>
      <c r="F133" s="68"/>
      <c r="H133" s="100">
        <v>2</v>
      </c>
    </row>
    <row r="134" spans="1:10" ht="21" x14ac:dyDescent="0.5">
      <c r="A134" s="45"/>
      <c r="B134" s="20"/>
      <c r="C134" s="12"/>
      <c r="D134" s="40"/>
      <c r="E134" s="68"/>
      <c r="F134" s="68"/>
      <c r="H134" s="69"/>
    </row>
    <row r="135" spans="1:10" ht="21" x14ac:dyDescent="0.5">
      <c r="A135" s="45">
        <v>30</v>
      </c>
      <c r="B135" s="20" t="s">
        <v>115</v>
      </c>
      <c r="C135" s="12" t="s">
        <v>15</v>
      </c>
      <c r="D135" s="40"/>
      <c r="E135" s="68"/>
      <c r="F135" s="68"/>
      <c r="H135" s="100">
        <v>1</v>
      </c>
    </row>
    <row r="136" spans="1:10" ht="21" x14ac:dyDescent="0.5">
      <c r="A136" s="45"/>
      <c r="B136" s="20"/>
      <c r="C136" s="12"/>
      <c r="D136" s="40"/>
      <c r="E136" s="68"/>
      <c r="F136" s="68"/>
      <c r="H136" s="69"/>
      <c r="I136" s="62"/>
      <c r="J136" s="62"/>
    </row>
    <row r="137" spans="1:10" ht="21" x14ac:dyDescent="0.5">
      <c r="A137" s="45">
        <v>31</v>
      </c>
      <c r="B137" s="20" t="s">
        <v>116</v>
      </c>
      <c r="C137" s="12" t="s">
        <v>81</v>
      </c>
      <c r="D137" s="40"/>
      <c r="E137" s="68"/>
      <c r="F137" s="68"/>
      <c r="H137" s="100">
        <v>15</v>
      </c>
      <c r="I137" s="62"/>
      <c r="J137" s="62"/>
    </row>
    <row r="138" spans="1:10" ht="21" x14ac:dyDescent="0.5">
      <c r="A138" s="45"/>
      <c r="B138" s="20"/>
      <c r="C138" s="12"/>
      <c r="D138" s="40"/>
      <c r="E138" s="68"/>
      <c r="F138" s="68"/>
      <c r="H138" s="104"/>
      <c r="I138" s="62"/>
      <c r="J138" s="62"/>
    </row>
    <row r="139" spans="1:10" ht="21" x14ac:dyDescent="0.5">
      <c r="A139" s="45">
        <v>32</v>
      </c>
      <c r="B139" s="20" t="s">
        <v>117</v>
      </c>
      <c r="C139" s="12" t="s">
        <v>118</v>
      </c>
      <c r="D139" s="40"/>
      <c r="E139" s="68"/>
      <c r="F139" s="68"/>
      <c r="H139" s="100">
        <v>1800</v>
      </c>
      <c r="I139" s="62"/>
      <c r="J139" s="62"/>
    </row>
    <row r="140" spans="1:10" ht="21" x14ac:dyDescent="0.5">
      <c r="A140" s="45"/>
      <c r="B140" s="20"/>
      <c r="C140" s="12"/>
      <c r="D140" s="40"/>
      <c r="E140" s="68"/>
      <c r="F140" s="68"/>
      <c r="H140" s="105"/>
      <c r="I140" s="62"/>
      <c r="J140" s="62"/>
    </row>
    <row r="141" spans="1:10" ht="21" x14ac:dyDescent="0.5">
      <c r="A141" s="45"/>
      <c r="B141" s="20"/>
      <c r="C141" s="12"/>
      <c r="D141" s="40"/>
      <c r="E141" s="68"/>
      <c r="F141" s="68"/>
      <c r="H141" s="105"/>
      <c r="I141" s="62"/>
      <c r="J141" s="62"/>
    </row>
    <row r="142" spans="1:10" ht="21" x14ac:dyDescent="0.5">
      <c r="A142" s="45"/>
      <c r="B142" s="20"/>
      <c r="C142" s="12"/>
      <c r="D142" s="40"/>
      <c r="E142" s="68"/>
      <c r="F142" s="68"/>
      <c r="G142" s="71"/>
      <c r="I142" s="62"/>
      <c r="J142" s="62"/>
    </row>
    <row r="143" spans="1:10" ht="21" x14ac:dyDescent="0.5">
      <c r="A143" s="45">
        <v>33</v>
      </c>
      <c r="B143" s="20" t="s">
        <v>119</v>
      </c>
      <c r="C143" s="12" t="s">
        <v>20</v>
      </c>
      <c r="D143" s="40"/>
      <c r="E143" s="68"/>
      <c r="F143" s="68">
        <v>1.3</v>
      </c>
      <c r="G143" s="71"/>
    </row>
    <row r="144" spans="1:10" ht="21" x14ac:dyDescent="0.5">
      <c r="C144" s="12"/>
      <c r="D144" s="40"/>
      <c r="E144" s="68"/>
      <c r="F144" s="68">
        <v>1.3</v>
      </c>
      <c r="G144" s="71"/>
    </row>
    <row r="145" spans="1:8" ht="21" x14ac:dyDescent="0.5">
      <c r="A145" s="45"/>
      <c r="B145" s="20"/>
      <c r="C145" s="12"/>
      <c r="D145" s="40"/>
      <c r="E145" s="68"/>
      <c r="F145" s="68"/>
      <c r="H145" s="100">
        <f>SUM(F143:F144)</f>
        <v>2.6</v>
      </c>
    </row>
    <row r="146" spans="1:8" ht="21" x14ac:dyDescent="0.5">
      <c r="A146" s="45"/>
      <c r="B146" s="20"/>
      <c r="C146" s="12"/>
      <c r="D146" s="40"/>
      <c r="E146" s="68"/>
      <c r="F146" s="68"/>
      <c r="H146" s="105"/>
    </row>
    <row r="147" spans="1:8" ht="21" x14ac:dyDescent="0.5">
      <c r="A147" s="91">
        <v>33</v>
      </c>
      <c r="B147" s="112" t="s">
        <v>169</v>
      </c>
      <c r="C147" s="12" t="s">
        <v>166</v>
      </c>
      <c r="D147" s="40"/>
      <c r="E147" s="68"/>
      <c r="F147" s="68"/>
      <c r="H147" s="100">
        <v>93</v>
      </c>
    </row>
    <row r="148" spans="1:8" ht="21" x14ac:dyDescent="0.5">
      <c r="A148" s="45"/>
      <c r="B148" s="20"/>
      <c r="C148" s="12"/>
      <c r="D148" s="40"/>
      <c r="E148" s="68"/>
      <c r="F148" s="68"/>
      <c r="H148" s="105"/>
    </row>
    <row r="149" spans="1:8" ht="21" x14ac:dyDescent="0.5">
      <c r="A149" s="45"/>
      <c r="B149" s="20"/>
      <c r="C149" s="12"/>
      <c r="D149" s="40"/>
      <c r="E149" s="68"/>
      <c r="F149" s="68"/>
      <c r="H149" s="105"/>
    </row>
    <row r="150" spans="1:8" ht="21" x14ac:dyDescent="0.5">
      <c r="A150" s="45">
        <v>34</v>
      </c>
      <c r="B150" s="20" t="s">
        <v>164</v>
      </c>
      <c r="C150" s="12" t="s">
        <v>166</v>
      </c>
      <c r="D150" s="68"/>
      <c r="F150" s="68"/>
      <c r="H150" s="68"/>
    </row>
    <row r="151" spans="1:8" ht="21" x14ac:dyDescent="0.5">
      <c r="A151" s="45"/>
      <c r="B151" s="20"/>
      <c r="C151" s="12"/>
      <c r="D151" s="68">
        <v>2.5</v>
      </c>
      <c r="E151" s="68">
        <v>2</v>
      </c>
      <c r="F151" s="68">
        <f>D151*E151</f>
        <v>5</v>
      </c>
      <c r="H151" s="68"/>
    </row>
    <row r="152" spans="1:8" ht="21" x14ac:dyDescent="0.5">
      <c r="A152" s="45"/>
      <c r="B152" s="20"/>
      <c r="C152" s="12"/>
      <c r="D152" s="68">
        <v>1.5</v>
      </c>
      <c r="E152" s="68">
        <v>4.0999999999999996</v>
      </c>
      <c r="F152" s="68">
        <f>D152*E152</f>
        <v>6.1499999999999995</v>
      </c>
      <c r="H152" s="68"/>
    </row>
    <row r="153" spans="1:8" ht="21" x14ac:dyDescent="0.5">
      <c r="A153" s="45"/>
      <c r="B153" s="20"/>
      <c r="C153" s="12"/>
      <c r="D153" s="68">
        <v>1.5</v>
      </c>
      <c r="E153" s="68">
        <v>3.8</v>
      </c>
      <c r="F153" s="68">
        <f>D153*E153</f>
        <v>5.6999999999999993</v>
      </c>
      <c r="H153" s="68"/>
    </row>
    <row r="154" spans="1:8" ht="21" x14ac:dyDescent="0.5">
      <c r="A154" s="45"/>
      <c r="B154" s="20"/>
      <c r="C154" s="12"/>
      <c r="D154" s="68">
        <v>1.5</v>
      </c>
      <c r="E154" s="68">
        <v>3.3</v>
      </c>
      <c r="F154" s="68">
        <f t="shared" ref="F154:F155" si="5">D154*E154</f>
        <v>4.9499999999999993</v>
      </c>
      <c r="H154" s="68"/>
    </row>
    <row r="155" spans="1:8" ht="21" x14ac:dyDescent="0.5">
      <c r="A155" s="45"/>
      <c r="B155" s="20"/>
      <c r="C155" s="12"/>
      <c r="D155" s="68">
        <v>1.5</v>
      </c>
      <c r="E155" s="68">
        <v>3.25</v>
      </c>
      <c r="F155" s="68">
        <f t="shared" si="5"/>
        <v>4.875</v>
      </c>
      <c r="H155" s="68"/>
    </row>
    <row r="156" spans="1:8" ht="21" x14ac:dyDescent="0.5">
      <c r="A156" s="45"/>
      <c r="B156" s="20"/>
      <c r="C156" s="12"/>
      <c r="D156" s="75"/>
      <c r="E156" s="68"/>
      <c r="F156" s="68"/>
      <c r="H156" s="100">
        <f>SUM(F151:F155)</f>
        <v>26.674999999999997</v>
      </c>
    </row>
    <row r="157" spans="1:8" ht="21" x14ac:dyDescent="0.5">
      <c r="A157" s="45"/>
      <c r="B157" s="20"/>
      <c r="C157" s="12"/>
      <c r="D157" s="75"/>
      <c r="E157" s="68"/>
      <c r="F157" s="68"/>
      <c r="H157" s="68"/>
    </row>
    <row r="158" spans="1:8" ht="21" x14ac:dyDescent="0.5">
      <c r="B158" s="20" t="s">
        <v>163</v>
      </c>
      <c r="C158" s="12" t="s">
        <v>166</v>
      </c>
      <c r="D158" s="68">
        <v>1.3</v>
      </c>
      <c r="E158" s="68">
        <v>3.25</v>
      </c>
      <c r="F158" s="68">
        <f t="shared" ref="F158" si="6">D158*E158</f>
        <v>4.2250000000000005</v>
      </c>
      <c r="H158" s="100">
        <f>F158</f>
        <v>4.2250000000000005</v>
      </c>
    </row>
    <row r="159" spans="1:8" ht="21" x14ac:dyDescent="0.5">
      <c r="B159" s="20"/>
      <c r="C159" s="12"/>
      <c r="D159" s="40"/>
      <c r="E159" s="68"/>
      <c r="F159" s="68"/>
      <c r="H159" s="68"/>
    </row>
    <row r="160" spans="1:8" ht="21" x14ac:dyDescent="0.5">
      <c r="B160" s="20" t="s">
        <v>165</v>
      </c>
      <c r="C160" s="12" t="s">
        <v>166</v>
      </c>
      <c r="D160" s="68">
        <v>14.5</v>
      </c>
      <c r="E160" s="68">
        <v>2.5</v>
      </c>
      <c r="F160" s="68">
        <f t="shared" ref="F160" si="7">D160*E160</f>
        <v>36.25</v>
      </c>
      <c r="H160" s="100">
        <f>F160</f>
        <v>36.25</v>
      </c>
    </row>
    <row r="161" spans="1:8" ht="21" x14ac:dyDescent="0.5">
      <c r="A161" s="45"/>
      <c r="B161" s="20"/>
      <c r="C161" s="12"/>
      <c r="D161" s="40"/>
      <c r="E161" s="68"/>
      <c r="F161" s="68"/>
      <c r="H161" s="68"/>
    </row>
    <row r="162" spans="1:8" ht="21" x14ac:dyDescent="0.5">
      <c r="A162" s="45">
        <v>35</v>
      </c>
      <c r="B162" s="20" t="s">
        <v>120</v>
      </c>
      <c r="C162" s="12" t="s">
        <v>80</v>
      </c>
      <c r="D162" s="40"/>
      <c r="E162" s="68"/>
      <c r="F162" s="68"/>
      <c r="G162" s="71"/>
      <c r="H162" s="100">
        <f>H51</f>
        <v>1254.7900000000002</v>
      </c>
    </row>
    <row r="163" spans="1:8" ht="21" x14ac:dyDescent="0.5">
      <c r="A163" s="45">
        <v>36</v>
      </c>
      <c r="B163" s="20"/>
      <c r="C163" s="12"/>
      <c r="D163" s="40"/>
      <c r="E163" s="68"/>
      <c r="F163" s="68"/>
      <c r="G163" s="71"/>
    </row>
    <row r="164" spans="1:8" ht="21" x14ac:dyDescent="0.5">
      <c r="B164" s="20" t="s">
        <v>121</v>
      </c>
      <c r="C164" s="12" t="s">
        <v>20</v>
      </c>
      <c r="D164" s="40"/>
      <c r="E164" s="68"/>
      <c r="F164" s="68"/>
      <c r="G164" s="71"/>
    </row>
    <row r="165" spans="1:8" ht="21" x14ac:dyDescent="0.5">
      <c r="A165" s="45"/>
      <c r="B165" s="20"/>
      <c r="C165" s="12"/>
      <c r="D165" s="40"/>
      <c r="E165" s="68"/>
      <c r="F165" s="68"/>
      <c r="G165" s="71">
        <v>37</v>
      </c>
    </row>
    <row r="166" spans="1:8" ht="21" x14ac:dyDescent="0.5">
      <c r="A166" s="45"/>
      <c r="B166" s="20"/>
      <c r="C166" s="12"/>
      <c r="D166" s="40"/>
      <c r="E166" s="68"/>
      <c r="F166" s="68"/>
      <c r="G166" s="71">
        <v>29</v>
      </c>
    </row>
    <row r="167" spans="1:8" ht="21" x14ac:dyDescent="0.5">
      <c r="A167" s="45"/>
      <c r="B167" s="20"/>
      <c r="C167" s="12"/>
      <c r="D167" s="40"/>
      <c r="E167" s="68"/>
      <c r="F167" s="68"/>
      <c r="G167" s="71"/>
      <c r="H167" s="106">
        <f>SUM(G165:G166)</f>
        <v>66</v>
      </c>
    </row>
    <row r="168" spans="1:8" ht="21" x14ac:dyDescent="0.5">
      <c r="A168" s="45"/>
      <c r="B168" s="20"/>
      <c r="C168" s="12"/>
      <c r="D168" s="40"/>
      <c r="E168" s="68"/>
      <c r="F168" s="68"/>
      <c r="G168" s="71"/>
    </row>
    <row r="169" spans="1:8" ht="21" x14ac:dyDescent="0.5">
      <c r="B169" s="20" t="s">
        <v>122</v>
      </c>
      <c r="C169" s="12" t="s">
        <v>20</v>
      </c>
      <c r="D169" s="40"/>
      <c r="E169" s="68"/>
      <c r="F169" s="68"/>
      <c r="G169" s="71"/>
      <c r="H169" s="106">
        <f>H167</f>
        <v>66</v>
      </c>
    </row>
    <row r="170" spans="1:8" ht="25.5" x14ac:dyDescent="0.6">
      <c r="A170" s="33"/>
      <c r="B170" s="41" t="s">
        <v>106</v>
      </c>
      <c r="C170" s="15"/>
      <c r="D170" s="15"/>
      <c r="E170" s="70"/>
      <c r="F170" s="70"/>
      <c r="G170" s="93"/>
    </row>
    <row r="171" spans="1:8" ht="21" x14ac:dyDescent="0.5">
      <c r="A171" s="45">
        <v>37</v>
      </c>
      <c r="B171" s="20" t="s">
        <v>95</v>
      </c>
      <c r="C171" s="8" t="s">
        <v>80</v>
      </c>
      <c r="D171" s="12"/>
      <c r="E171" s="68"/>
      <c r="F171" s="68"/>
      <c r="G171" s="92">
        <v>7.8</v>
      </c>
    </row>
    <row r="172" spans="1:8" ht="21" x14ac:dyDescent="0.5">
      <c r="A172" s="45"/>
      <c r="B172" s="20"/>
      <c r="C172" s="8"/>
      <c r="D172" s="12"/>
      <c r="E172" s="68"/>
      <c r="F172" s="68"/>
      <c r="G172" s="92">
        <v>48.3</v>
      </c>
    </row>
    <row r="173" spans="1:8" ht="21" x14ac:dyDescent="0.5">
      <c r="A173" s="45"/>
      <c r="B173" s="20"/>
      <c r="C173" s="8"/>
      <c r="D173" s="12"/>
      <c r="E173" s="68"/>
      <c r="F173" s="68"/>
      <c r="G173" s="92"/>
      <c r="H173" s="106">
        <f>SUM(G171:G172)</f>
        <v>56.099999999999994</v>
      </c>
    </row>
    <row r="174" spans="1:8" ht="21" x14ac:dyDescent="0.5">
      <c r="A174" s="45">
        <v>38</v>
      </c>
      <c r="B174" s="20" t="s">
        <v>96</v>
      </c>
      <c r="C174" s="12" t="s">
        <v>80</v>
      </c>
      <c r="D174" s="12"/>
      <c r="E174" s="68"/>
      <c r="F174" s="68"/>
      <c r="G174" s="92"/>
      <c r="H174" s="106">
        <f>H173</f>
        <v>56.099999999999994</v>
      </c>
    </row>
    <row r="175" spans="1:8" ht="21" x14ac:dyDescent="0.5">
      <c r="A175" s="45"/>
      <c r="B175" s="20"/>
      <c r="C175" s="12"/>
      <c r="D175" s="12"/>
      <c r="E175" s="68"/>
      <c r="F175" s="68"/>
      <c r="G175" s="92"/>
    </row>
    <row r="176" spans="1:8" ht="21" x14ac:dyDescent="0.5">
      <c r="A176" s="45">
        <v>39</v>
      </c>
      <c r="B176" s="20" t="s">
        <v>97</v>
      </c>
      <c r="C176" s="12" t="s">
        <v>20</v>
      </c>
      <c r="D176" s="12"/>
      <c r="E176" s="68"/>
      <c r="F176" s="68"/>
      <c r="G176" s="92">
        <v>11.4</v>
      </c>
    </row>
    <row r="177" spans="1:8" ht="21" x14ac:dyDescent="0.5">
      <c r="A177" s="45"/>
      <c r="B177" s="20"/>
      <c r="C177" s="12"/>
      <c r="D177" s="12"/>
      <c r="E177" s="68"/>
      <c r="F177" s="68"/>
      <c r="G177" s="92">
        <v>37.5</v>
      </c>
    </row>
    <row r="178" spans="1:8" ht="21" x14ac:dyDescent="0.5">
      <c r="A178" s="45"/>
      <c r="B178" s="20"/>
      <c r="C178" s="12"/>
      <c r="D178" s="12"/>
      <c r="E178" s="68"/>
      <c r="F178" s="68"/>
      <c r="G178" s="92"/>
      <c r="H178" s="106">
        <f>SUM(G176:G177)</f>
        <v>48.9</v>
      </c>
    </row>
    <row r="179" spans="1:8" ht="21" x14ac:dyDescent="0.5">
      <c r="A179" s="45"/>
      <c r="B179" s="20"/>
      <c r="C179" s="12"/>
      <c r="D179" s="12"/>
      <c r="E179" s="68"/>
      <c r="F179" s="68"/>
      <c r="G179" s="92"/>
    </row>
    <row r="180" spans="1:8" ht="21" x14ac:dyDescent="0.5">
      <c r="A180" s="45">
        <v>40</v>
      </c>
      <c r="B180" s="20" t="s">
        <v>98</v>
      </c>
      <c r="C180" s="12" t="s">
        <v>80</v>
      </c>
      <c r="D180" s="12"/>
      <c r="E180" s="68"/>
      <c r="F180" s="68"/>
      <c r="G180" s="92"/>
      <c r="H180" s="106">
        <f>H174</f>
        <v>56.099999999999994</v>
      </c>
    </row>
    <row r="181" spans="1:8" ht="21" x14ac:dyDescent="0.5">
      <c r="A181" s="45"/>
      <c r="B181" s="20"/>
      <c r="C181" s="12"/>
      <c r="D181" s="12"/>
      <c r="E181" s="68"/>
      <c r="F181" s="68"/>
      <c r="G181" s="92"/>
    </row>
    <row r="182" spans="1:8" ht="21" x14ac:dyDescent="0.5">
      <c r="A182" s="45">
        <v>41</v>
      </c>
      <c r="B182" s="20" t="s">
        <v>99</v>
      </c>
      <c r="C182" s="12" t="s">
        <v>20</v>
      </c>
      <c r="D182" s="12"/>
      <c r="E182" s="68"/>
      <c r="F182" s="68"/>
      <c r="G182" s="92"/>
      <c r="H182" s="106">
        <f>H178</f>
        <v>48.9</v>
      </c>
    </row>
    <row r="183" spans="1:8" ht="21" x14ac:dyDescent="0.5">
      <c r="A183" s="45"/>
      <c r="B183" s="20"/>
      <c r="C183" s="12"/>
      <c r="D183" s="12"/>
      <c r="E183" s="68"/>
      <c r="F183" s="68"/>
      <c r="G183" s="92"/>
    </row>
    <row r="184" spans="1:8" ht="21" x14ac:dyDescent="0.5">
      <c r="A184" s="45">
        <v>42</v>
      </c>
      <c r="B184" s="20" t="s">
        <v>100</v>
      </c>
      <c r="C184" s="12" t="s">
        <v>80</v>
      </c>
      <c r="D184" s="12"/>
      <c r="E184" s="68"/>
      <c r="F184" s="68"/>
      <c r="G184" s="92">
        <v>2</v>
      </c>
    </row>
    <row r="185" spans="1:8" ht="21" x14ac:dyDescent="0.5">
      <c r="A185" s="45"/>
      <c r="B185" s="20"/>
      <c r="C185" s="12"/>
      <c r="D185" s="12"/>
      <c r="E185" s="68"/>
      <c r="F185" s="68"/>
      <c r="G185" s="92">
        <v>2.9</v>
      </c>
    </row>
    <row r="186" spans="1:8" ht="21" x14ac:dyDescent="0.5">
      <c r="A186" s="45"/>
      <c r="B186" s="20"/>
      <c r="C186" s="12"/>
      <c r="D186" s="12"/>
      <c r="E186" s="68"/>
      <c r="F186" s="68"/>
      <c r="G186" s="92">
        <v>3.6</v>
      </c>
    </row>
    <row r="187" spans="1:8" ht="21" x14ac:dyDescent="0.5">
      <c r="A187" s="45"/>
      <c r="B187" s="20"/>
      <c r="C187" s="12"/>
      <c r="D187" s="12"/>
      <c r="E187" s="68"/>
      <c r="F187" s="68"/>
      <c r="G187" s="92"/>
      <c r="H187" s="106">
        <f>SUM(G184:G186)</f>
        <v>8.5</v>
      </c>
    </row>
    <row r="188" spans="1:8" ht="21" x14ac:dyDescent="0.5">
      <c r="A188" s="45"/>
      <c r="B188" s="20"/>
      <c r="C188" s="12"/>
      <c r="D188" s="12"/>
      <c r="E188" s="68"/>
      <c r="F188" s="68"/>
      <c r="G188" s="92"/>
      <c r="H188" s="107"/>
    </row>
    <row r="189" spans="1:8" ht="21" x14ac:dyDescent="0.5">
      <c r="A189" s="45">
        <v>43</v>
      </c>
      <c r="B189" s="20" t="s">
        <v>101</v>
      </c>
      <c r="C189" s="12" t="s">
        <v>80</v>
      </c>
      <c r="D189" s="12"/>
      <c r="E189" s="68"/>
      <c r="F189" s="68"/>
      <c r="G189" s="92"/>
      <c r="H189" s="106">
        <f>H174</f>
        <v>56.099999999999994</v>
      </c>
    </row>
    <row r="190" spans="1:8" ht="21" x14ac:dyDescent="0.5">
      <c r="A190" s="45"/>
      <c r="B190" s="20"/>
      <c r="C190" s="12"/>
      <c r="D190" s="12"/>
      <c r="E190" s="68"/>
      <c r="F190" s="68"/>
      <c r="G190" s="92"/>
    </row>
    <row r="191" spans="1:8" ht="21" x14ac:dyDescent="0.5">
      <c r="A191" s="45">
        <v>44</v>
      </c>
      <c r="B191" s="20" t="s">
        <v>158</v>
      </c>
      <c r="C191" s="12" t="s">
        <v>20</v>
      </c>
      <c r="D191" s="12"/>
      <c r="E191" s="68"/>
      <c r="F191" s="68"/>
      <c r="G191" s="92"/>
      <c r="H191" s="81">
        <f>H182</f>
        <v>48.9</v>
      </c>
    </row>
    <row r="192" spans="1:8" ht="21" x14ac:dyDescent="0.5">
      <c r="A192" s="45"/>
      <c r="B192" s="20"/>
      <c r="C192" s="12"/>
      <c r="D192" s="12"/>
      <c r="E192" s="68"/>
      <c r="F192" s="68"/>
      <c r="G192" s="92"/>
    </row>
    <row r="193" spans="1:8" ht="21" x14ac:dyDescent="0.5">
      <c r="A193" s="45">
        <v>45</v>
      </c>
      <c r="B193" s="20" t="s">
        <v>103</v>
      </c>
      <c r="C193" s="12" t="s">
        <v>15</v>
      </c>
      <c r="D193" s="12"/>
      <c r="E193" s="68"/>
      <c r="F193" s="68"/>
      <c r="G193" s="92"/>
      <c r="H193" s="81">
        <v>1</v>
      </c>
    </row>
    <row r="194" spans="1:8" ht="21" x14ac:dyDescent="0.5">
      <c r="A194" s="45"/>
      <c r="B194" s="20"/>
      <c r="C194" s="12"/>
      <c r="D194" s="12"/>
      <c r="E194" s="68"/>
      <c r="F194" s="68"/>
      <c r="G194" s="92"/>
    </row>
    <row r="195" spans="1:8" ht="21" x14ac:dyDescent="0.5">
      <c r="A195" s="45">
        <v>46</v>
      </c>
      <c r="B195" s="20" t="s">
        <v>104</v>
      </c>
      <c r="C195" s="12" t="s">
        <v>20</v>
      </c>
      <c r="D195" s="12"/>
      <c r="E195" s="68"/>
      <c r="F195" s="68"/>
      <c r="G195" s="92"/>
      <c r="H195" s="81">
        <v>17</v>
      </c>
    </row>
    <row r="196" spans="1:8" ht="21" x14ac:dyDescent="0.5">
      <c r="A196" s="45"/>
      <c r="B196" s="20"/>
      <c r="C196" s="12"/>
      <c r="D196" s="12"/>
      <c r="E196" s="68"/>
      <c r="F196" s="68"/>
      <c r="G196" s="71"/>
    </row>
    <row r="197" spans="1:8" ht="25.5" x14ac:dyDescent="0.6">
      <c r="A197" s="33"/>
      <c r="B197" s="41" t="s">
        <v>107</v>
      </c>
      <c r="C197" s="15"/>
      <c r="D197" s="15"/>
      <c r="E197" s="70"/>
      <c r="F197" s="70"/>
      <c r="G197" s="93"/>
    </row>
    <row r="198" spans="1:8" ht="21" x14ac:dyDescent="0.5">
      <c r="A198" s="45">
        <v>47</v>
      </c>
      <c r="B198" s="23" t="s">
        <v>159</v>
      </c>
      <c r="C198" s="8" t="s">
        <v>80</v>
      </c>
      <c r="D198" s="12"/>
      <c r="E198" s="68"/>
      <c r="F198" s="76"/>
      <c r="G198" s="92"/>
      <c r="H198" s="80">
        <f>H82</f>
        <v>155.23999999999998</v>
      </c>
    </row>
    <row r="199" spans="1:8" ht="21" x14ac:dyDescent="0.5">
      <c r="A199" s="45"/>
      <c r="B199" s="23"/>
      <c r="C199" s="8"/>
      <c r="D199" s="12"/>
      <c r="E199" s="68"/>
      <c r="F199" s="76"/>
      <c r="G199" s="71"/>
      <c r="H199" s="80"/>
    </row>
    <row r="200" spans="1:8" ht="21" x14ac:dyDescent="0.5">
      <c r="A200" s="45">
        <v>48</v>
      </c>
      <c r="B200" s="20" t="s">
        <v>90</v>
      </c>
      <c r="C200" s="35" t="s">
        <v>80</v>
      </c>
      <c r="F200" s="69">
        <v>38</v>
      </c>
    </row>
    <row r="201" spans="1:8" ht="21" x14ac:dyDescent="0.5">
      <c r="A201" s="45"/>
      <c r="B201" s="20"/>
      <c r="C201" s="35"/>
      <c r="D201" s="69"/>
      <c r="E201" s="74"/>
      <c r="F201" s="72">
        <v>6</v>
      </c>
      <c r="G201" s="76">
        <f>F200+F201</f>
        <v>44</v>
      </c>
    </row>
    <row r="202" spans="1:8" ht="21" x14ac:dyDescent="0.5">
      <c r="A202" s="45"/>
      <c r="B202" s="20"/>
      <c r="C202" s="35"/>
      <c r="D202" s="69"/>
      <c r="E202" s="74"/>
      <c r="F202" s="72"/>
      <c r="G202" s="76"/>
    </row>
    <row r="203" spans="1:8" ht="21" x14ac:dyDescent="0.5">
      <c r="A203" s="45"/>
      <c r="B203" s="20"/>
      <c r="C203" s="35"/>
      <c r="D203" s="69"/>
      <c r="E203" s="74"/>
      <c r="F203" s="72">
        <v>1.5</v>
      </c>
    </row>
    <row r="204" spans="1:8" ht="21" x14ac:dyDescent="0.5">
      <c r="A204" s="45"/>
      <c r="B204" s="20"/>
      <c r="C204" s="35"/>
      <c r="D204" s="69"/>
      <c r="E204" s="74"/>
      <c r="F204" s="72">
        <v>3</v>
      </c>
    </row>
    <row r="205" spans="1:8" ht="21" x14ac:dyDescent="0.5">
      <c r="A205" s="45"/>
      <c r="B205" s="20"/>
      <c r="C205" s="35"/>
      <c r="D205" s="69"/>
      <c r="E205" s="74"/>
      <c r="F205" s="72">
        <v>1.5</v>
      </c>
    </row>
    <row r="206" spans="1:8" ht="21" x14ac:dyDescent="0.5">
      <c r="A206" s="45"/>
      <c r="B206" s="20"/>
      <c r="C206" s="35"/>
      <c r="D206" s="69"/>
      <c r="E206" s="74"/>
      <c r="F206" s="72">
        <v>6</v>
      </c>
    </row>
    <row r="207" spans="1:8" ht="21" x14ac:dyDescent="0.5">
      <c r="A207" s="45"/>
      <c r="B207" s="20"/>
      <c r="C207" s="35"/>
      <c r="D207" s="69"/>
      <c r="E207" s="74"/>
      <c r="F207" s="72">
        <v>5.5</v>
      </c>
    </row>
    <row r="208" spans="1:8" ht="21" x14ac:dyDescent="0.5">
      <c r="A208" s="45"/>
      <c r="B208" s="20"/>
      <c r="C208" s="35"/>
      <c r="D208" s="69"/>
      <c r="E208" s="74"/>
      <c r="F208" s="72">
        <v>11</v>
      </c>
    </row>
    <row r="209" spans="1:7" ht="21" x14ac:dyDescent="0.5">
      <c r="A209" s="45"/>
      <c r="B209" s="20"/>
      <c r="C209" s="35"/>
      <c r="D209" s="12"/>
      <c r="E209" s="68"/>
      <c r="F209" s="72">
        <v>18</v>
      </c>
    </row>
    <row r="210" spans="1:7" ht="21" x14ac:dyDescent="0.5">
      <c r="A210" s="45"/>
      <c r="B210" s="20"/>
      <c r="C210" s="35"/>
      <c r="D210" s="12"/>
      <c r="E210" s="68"/>
      <c r="F210" s="72">
        <v>5</v>
      </c>
    </row>
    <row r="211" spans="1:7" ht="21" x14ac:dyDescent="0.5">
      <c r="A211" s="45"/>
      <c r="B211" s="20"/>
      <c r="C211" s="35"/>
      <c r="D211" s="12"/>
      <c r="E211" s="68"/>
      <c r="F211" s="74"/>
      <c r="G211" s="71">
        <f>SUM(F203:F210)</f>
        <v>51.5</v>
      </c>
    </row>
    <row r="212" spans="1:7" ht="21" x14ac:dyDescent="0.5">
      <c r="A212" s="45"/>
      <c r="B212" s="20"/>
      <c r="C212" s="35"/>
      <c r="D212" s="12"/>
      <c r="E212" s="68"/>
      <c r="F212" s="74">
        <v>1.5</v>
      </c>
      <c r="G212" s="71"/>
    </row>
    <row r="213" spans="1:7" ht="21" x14ac:dyDescent="0.5">
      <c r="A213" s="45"/>
      <c r="B213" s="20"/>
      <c r="C213" s="35"/>
      <c r="D213" s="12"/>
      <c r="E213" s="68"/>
      <c r="F213" s="74">
        <v>2</v>
      </c>
      <c r="G213" s="71"/>
    </row>
    <row r="214" spans="1:7" ht="21" x14ac:dyDescent="0.5">
      <c r="A214" s="45"/>
      <c r="B214" s="20"/>
      <c r="C214" s="35"/>
      <c r="D214" s="12"/>
      <c r="E214" s="68"/>
      <c r="F214" s="74">
        <v>1.7</v>
      </c>
      <c r="G214" s="71"/>
    </row>
    <row r="215" spans="1:7" ht="21" x14ac:dyDescent="0.5">
      <c r="A215" s="45"/>
      <c r="B215" s="20"/>
      <c r="C215" s="35"/>
      <c r="D215" s="12"/>
      <c r="E215" s="68"/>
      <c r="F215" s="74">
        <v>5.5</v>
      </c>
      <c r="G215" s="71"/>
    </row>
    <row r="216" spans="1:7" ht="21" x14ac:dyDescent="0.5">
      <c r="A216" s="45"/>
      <c r="B216" s="20"/>
      <c r="C216" s="35"/>
      <c r="D216" s="12"/>
      <c r="E216" s="68"/>
      <c r="F216" s="74">
        <v>4.5</v>
      </c>
      <c r="G216" s="71"/>
    </row>
    <row r="217" spans="1:7" ht="21" x14ac:dyDescent="0.5">
      <c r="A217" s="45"/>
      <c r="B217" s="20"/>
      <c r="C217" s="35"/>
      <c r="D217" s="12"/>
      <c r="E217" s="68"/>
      <c r="F217" s="74">
        <v>11</v>
      </c>
      <c r="G217" s="71"/>
    </row>
    <row r="218" spans="1:7" ht="21" x14ac:dyDescent="0.5">
      <c r="A218" s="45"/>
      <c r="B218" s="20"/>
      <c r="C218" s="35"/>
      <c r="D218" s="12"/>
      <c r="E218" s="68"/>
      <c r="F218" s="74">
        <v>17</v>
      </c>
      <c r="G218" s="71"/>
    </row>
    <row r="219" spans="1:7" ht="21" x14ac:dyDescent="0.5">
      <c r="A219" s="45"/>
      <c r="B219" s="20"/>
      <c r="C219" s="35"/>
      <c r="D219" s="12"/>
      <c r="E219" s="68"/>
      <c r="F219" s="74"/>
      <c r="G219" s="76">
        <f>SUM(F212:F218)</f>
        <v>43.2</v>
      </c>
    </row>
    <row r="220" spans="1:7" ht="21" x14ac:dyDescent="0.5">
      <c r="A220" s="45"/>
      <c r="B220" s="20"/>
      <c r="C220" s="35"/>
      <c r="D220" s="12"/>
      <c r="E220" s="68"/>
      <c r="F220" s="74">
        <v>2.5</v>
      </c>
      <c r="G220" s="71"/>
    </row>
    <row r="221" spans="1:7" ht="21" x14ac:dyDescent="0.5">
      <c r="A221" s="45"/>
      <c r="B221" s="20"/>
      <c r="C221" s="35"/>
      <c r="D221" s="12"/>
      <c r="E221" s="68"/>
      <c r="F221" s="74">
        <v>2</v>
      </c>
      <c r="G221" s="71"/>
    </row>
    <row r="222" spans="1:7" ht="21" x14ac:dyDescent="0.5">
      <c r="A222" s="45"/>
      <c r="B222" s="20"/>
      <c r="C222" s="35"/>
      <c r="D222" s="12"/>
      <c r="E222" s="68"/>
      <c r="F222" s="76">
        <v>7.5</v>
      </c>
      <c r="G222" s="71"/>
    </row>
    <row r="223" spans="1:7" ht="21" x14ac:dyDescent="0.5">
      <c r="A223" s="45"/>
      <c r="B223" s="20"/>
      <c r="C223" s="35"/>
      <c r="D223" s="12"/>
      <c r="E223" s="68"/>
      <c r="F223" s="76">
        <v>4</v>
      </c>
      <c r="G223" s="71"/>
    </row>
    <row r="224" spans="1:7" ht="21" x14ac:dyDescent="0.5">
      <c r="A224" s="45"/>
      <c r="B224" s="20"/>
      <c r="C224" s="35"/>
      <c r="D224" s="12"/>
      <c r="E224" s="68"/>
      <c r="F224" s="76">
        <v>10</v>
      </c>
      <c r="G224" s="71"/>
    </row>
    <row r="225" spans="1:8" ht="21" x14ac:dyDescent="0.5">
      <c r="A225" s="45"/>
      <c r="B225" s="20"/>
      <c r="C225" s="35"/>
      <c r="D225" s="12"/>
      <c r="E225" s="68"/>
      <c r="F225" s="76">
        <v>19</v>
      </c>
      <c r="G225" s="71"/>
    </row>
    <row r="226" spans="1:8" ht="21" x14ac:dyDescent="0.5">
      <c r="A226" s="45"/>
      <c r="B226" s="20"/>
      <c r="C226" s="35"/>
      <c r="D226" s="12"/>
      <c r="E226" s="68"/>
      <c r="F226" s="76"/>
      <c r="G226" s="76">
        <f>SUM(F220:F225)</f>
        <v>45</v>
      </c>
    </row>
    <row r="227" spans="1:8" ht="21" x14ac:dyDescent="0.5">
      <c r="A227" s="45"/>
      <c r="B227" s="20"/>
      <c r="C227" s="35"/>
      <c r="D227" s="12"/>
      <c r="E227" s="68"/>
      <c r="F227" s="76">
        <v>2.5</v>
      </c>
      <c r="G227" s="71"/>
    </row>
    <row r="228" spans="1:8" ht="21" x14ac:dyDescent="0.5">
      <c r="A228" s="45"/>
      <c r="B228" s="20"/>
      <c r="C228" s="35"/>
      <c r="D228" s="12"/>
      <c r="E228" s="68"/>
      <c r="F228" s="76"/>
      <c r="G228" s="76">
        <f>F227</f>
        <v>2.5</v>
      </c>
    </row>
    <row r="229" spans="1:8" ht="21" x14ac:dyDescent="0.5">
      <c r="A229" s="45"/>
      <c r="B229" s="20"/>
      <c r="C229" s="35"/>
      <c r="D229" s="12"/>
      <c r="E229" s="68"/>
      <c r="F229" s="76"/>
      <c r="G229" s="71"/>
      <c r="H229" s="100">
        <f>SUM(G201:G228)</f>
        <v>186.2</v>
      </c>
    </row>
    <row r="230" spans="1:8" ht="21" x14ac:dyDescent="0.5">
      <c r="A230" s="45"/>
      <c r="B230" s="20"/>
      <c r="C230" s="35"/>
      <c r="D230" s="12"/>
      <c r="E230" s="68"/>
      <c r="F230" s="76"/>
      <c r="G230" s="71"/>
    </row>
    <row r="231" spans="1:8" ht="21" x14ac:dyDescent="0.5">
      <c r="A231" s="45">
        <v>49</v>
      </c>
      <c r="B231" s="20" t="s">
        <v>91</v>
      </c>
      <c r="C231" s="35" t="s">
        <v>20</v>
      </c>
      <c r="D231" s="12"/>
      <c r="E231" s="68"/>
      <c r="F231" s="73">
        <v>32</v>
      </c>
      <c r="G231" s="71"/>
    </row>
    <row r="232" spans="1:8" ht="21" x14ac:dyDescent="0.5">
      <c r="A232" s="45"/>
      <c r="B232" s="20"/>
      <c r="C232" s="35"/>
      <c r="D232" s="12"/>
      <c r="E232" s="68"/>
      <c r="F232" s="73">
        <v>12</v>
      </c>
      <c r="G232" s="71"/>
    </row>
    <row r="233" spans="1:8" ht="21" x14ac:dyDescent="0.5">
      <c r="A233" s="45"/>
      <c r="B233" s="20"/>
      <c r="C233" s="35"/>
      <c r="D233" s="12"/>
      <c r="E233" s="68"/>
      <c r="G233" s="76">
        <f>SUM(F231:F232)</f>
        <v>44</v>
      </c>
    </row>
    <row r="234" spans="1:8" ht="21" x14ac:dyDescent="0.5">
      <c r="A234" s="45"/>
      <c r="B234" s="20"/>
      <c r="C234" s="35"/>
      <c r="D234" s="12"/>
      <c r="E234" s="68"/>
      <c r="F234" s="73">
        <v>7</v>
      </c>
      <c r="G234" s="71"/>
    </row>
    <row r="235" spans="1:8" ht="21" x14ac:dyDescent="0.5">
      <c r="A235" s="45"/>
      <c r="B235" s="20"/>
      <c r="C235" s="35"/>
      <c r="D235" s="12"/>
      <c r="E235" s="68"/>
      <c r="F235" s="73">
        <v>4</v>
      </c>
      <c r="G235" s="71"/>
    </row>
    <row r="236" spans="1:8" ht="21" x14ac:dyDescent="0.5">
      <c r="A236" s="45"/>
      <c r="B236" s="20"/>
      <c r="C236" s="35"/>
      <c r="D236" s="12"/>
      <c r="E236" s="68"/>
      <c r="F236" s="73">
        <v>9.5</v>
      </c>
      <c r="G236" s="71"/>
    </row>
    <row r="237" spans="1:8" ht="21" x14ac:dyDescent="0.5">
      <c r="A237" s="45"/>
      <c r="B237" s="20"/>
      <c r="C237" s="35"/>
      <c r="D237" s="12"/>
      <c r="E237" s="68"/>
      <c r="F237" s="73">
        <v>10</v>
      </c>
      <c r="G237" s="71"/>
    </row>
    <row r="238" spans="1:8" ht="21" x14ac:dyDescent="0.5">
      <c r="A238" s="45"/>
      <c r="B238" s="20"/>
      <c r="C238" s="35"/>
      <c r="D238" s="12"/>
      <c r="E238" s="68"/>
      <c r="F238" s="73">
        <v>14.5</v>
      </c>
      <c r="G238" s="71"/>
    </row>
    <row r="239" spans="1:8" ht="21" x14ac:dyDescent="0.5">
      <c r="A239" s="45"/>
      <c r="B239" s="20"/>
      <c r="C239" s="35"/>
      <c r="D239" s="12"/>
      <c r="E239" s="68"/>
      <c r="F239" s="73">
        <v>17</v>
      </c>
      <c r="G239" s="71"/>
    </row>
    <row r="240" spans="1:8" ht="21" x14ac:dyDescent="0.5">
      <c r="A240" s="45"/>
      <c r="B240" s="20"/>
      <c r="C240" s="35"/>
      <c r="D240" s="12">
        <v>2</v>
      </c>
      <c r="E240" s="68">
        <v>0.35</v>
      </c>
      <c r="F240" s="73">
        <f>D240*E240</f>
        <v>0.7</v>
      </c>
      <c r="G240" s="71"/>
    </row>
    <row r="241" spans="1:8" ht="21" x14ac:dyDescent="0.5">
      <c r="A241" s="45"/>
      <c r="B241" s="20"/>
      <c r="C241" s="35"/>
      <c r="D241" s="12">
        <v>2</v>
      </c>
      <c r="E241" s="68">
        <v>2</v>
      </c>
      <c r="F241" s="73">
        <f>D241*E241</f>
        <v>4</v>
      </c>
      <c r="G241" s="71"/>
    </row>
    <row r="242" spans="1:8" ht="21" x14ac:dyDescent="0.5">
      <c r="A242" s="45"/>
      <c r="B242" s="20"/>
      <c r="C242" s="35"/>
      <c r="D242" s="12"/>
      <c r="E242" s="68"/>
      <c r="G242" s="76">
        <f>SUM(F234:F241)</f>
        <v>66.7</v>
      </c>
    </row>
    <row r="243" spans="1:8" ht="21" x14ac:dyDescent="0.5">
      <c r="A243" s="45"/>
      <c r="B243" s="20"/>
      <c r="C243" s="35"/>
      <c r="D243" s="12"/>
      <c r="E243" s="68"/>
      <c r="F243" s="73">
        <v>6</v>
      </c>
      <c r="G243" s="71"/>
    </row>
    <row r="244" spans="1:8" ht="21" x14ac:dyDescent="0.5">
      <c r="A244" s="45"/>
      <c r="B244" s="20"/>
      <c r="C244" s="35"/>
      <c r="D244" s="12"/>
      <c r="E244" s="68"/>
      <c r="F244" s="73">
        <v>5.5</v>
      </c>
      <c r="G244" s="71"/>
    </row>
    <row r="245" spans="1:8" ht="21" x14ac:dyDescent="0.5">
      <c r="A245" s="45"/>
      <c r="B245" s="20"/>
      <c r="C245" s="35"/>
      <c r="D245" s="12"/>
      <c r="E245" s="68"/>
      <c r="F245" s="73">
        <v>9.5</v>
      </c>
      <c r="G245" s="71"/>
    </row>
    <row r="246" spans="1:8" ht="21" x14ac:dyDescent="0.5">
      <c r="A246" s="45"/>
      <c r="B246" s="20"/>
      <c r="C246" s="35"/>
      <c r="D246" s="12"/>
      <c r="E246" s="68"/>
      <c r="F246" s="73">
        <v>10</v>
      </c>
      <c r="G246" s="71"/>
    </row>
    <row r="247" spans="1:8" ht="21" x14ac:dyDescent="0.5">
      <c r="A247" s="45"/>
      <c r="B247" s="20"/>
      <c r="C247" s="35"/>
      <c r="D247" s="12"/>
      <c r="E247" s="68"/>
      <c r="F247" s="73">
        <v>14</v>
      </c>
      <c r="G247" s="71"/>
    </row>
    <row r="248" spans="1:8" ht="21" x14ac:dyDescent="0.5">
      <c r="A248" s="45"/>
      <c r="B248" s="20"/>
      <c r="C248" s="35"/>
      <c r="D248" s="12"/>
      <c r="E248" s="68"/>
      <c r="F248" s="73">
        <v>17</v>
      </c>
      <c r="G248" s="71"/>
    </row>
    <row r="249" spans="1:8" ht="21" x14ac:dyDescent="0.5">
      <c r="A249" s="45"/>
      <c r="B249" s="20"/>
      <c r="C249" s="35"/>
      <c r="D249" s="12"/>
      <c r="E249" s="68"/>
      <c r="G249" s="76">
        <f>SUM(F243:F248)</f>
        <v>62</v>
      </c>
    </row>
    <row r="250" spans="1:8" ht="21" x14ac:dyDescent="0.5">
      <c r="A250" s="45"/>
      <c r="B250" s="20"/>
      <c r="C250" s="35"/>
      <c r="D250" s="12"/>
      <c r="E250" s="68"/>
      <c r="F250" s="73">
        <v>6.5</v>
      </c>
      <c r="G250" s="71"/>
    </row>
    <row r="251" spans="1:8" ht="21" x14ac:dyDescent="0.5">
      <c r="A251" s="45"/>
      <c r="B251" s="20"/>
      <c r="C251" s="35"/>
      <c r="D251" s="12"/>
      <c r="E251" s="68"/>
      <c r="F251" s="73">
        <v>12</v>
      </c>
      <c r="G251" s="71"/>
    </row>
    <row r="252" spans="1:8" ht="21" x14ac:dyDescent="0.5">
      <c r="A252" s="45"/>
      <c r="B252" s="20"/>
      <c r="C252" s="35"/>
      <c r="D252" s="12"/>
      <c r="E252" s="68"/>
      <c r="F252" s="73">
        <v>10</v>
      </c>
      <c r="G252" s="71"/>
    </row>
    <row r="253" spans="1:8" ht="21" x14ac:dyDescent="0.5">
      <c r="A253" s="45"/>
      <c r="B253" s="20"/>
      <c r="C253" s="35"/>
      <c r="D253" s="12"/>
      <c r="E253" s="68"/>
      <c r="F253" s="73">
        <v>14</v>
      </c>
      <c r="G253" s="71"/>
    </row>
    <row r="254" spans="1:8" ht="21" x14ac:dyDescent="0.5">
      <c r="A254" s="45"/>
      <c r="B254" s="20"/>
      <c r="C254" s="35"/>
      <c r="D254" s="12"/>
      <c r="E254" s="68"/>
      <c r="F254" s="73">
        <v>17</v>
      </c>
      <c r="G254" s="71"/>
    </row>
    <row r="255" spans="1:8" ht="21" x14ac:dyDescent="0.5">
      <c r="A255" s="45"/>
      <c r="B255" s="20"/>
      <c r="C255" s="35"/>
      <c r="D255" s="12"/>
      <c r="E255" s="68"/>
      <c r="G255" s="76">
        <f>SUM(F250:F254)</f>
        <v>59.5</v>
      </c>
    </row>
    <row r="256" spans="1:8" ht="21" x14ac:dyDescent="0.5">
      <c r="A256" s="45"/>
      <c r="B256" s="20"/>
      <c r="C256" s="35"/>
      <c r="D256" s="12"/>
      <c r="E256" s="68"/>
      <c r="G256" s="71"/>
      <c r="H256" s="100">
        <f>SUM(G233:G255)</f>
        <v>232.2</v>
      </c>
    </row>
    <row r="257" spans="1:7" ht="21" x14ac:dyDescent="0.5">
      <c r="A257" s="45"/>
      <c r="B257" s="20"/>
      <c r="C257" s="35"/>
      <c r="D257" s="12"/>
      <c r="E257" s="68"/>
      <c r="G257" s="71"/>
    </row>
    <row r="258" spans="1:7" ht="21" x14ac:dyDescent="0.5">
      <c r="A258" s="45">
        <v>50</v>
      </c>
      <c r="B258" s="20" t="s">
        <v>92</v>
      </c>
      <c r="C258" s="35" t="s">
        <v>20</v>
      </c>
      <c r="D258" s="77">
        <v>1.3</v>
      </c>
      <c r="E258" s="68">
        <v>5</v>
      </c>
      <c r="F258" s="73">
        <f>E258*D258</f>
        <v>6.5</v>
      </c>
      <c r="G258" s="92"/>
    </row>
    <row r="259" spans="1:7" ht="21" x14ac:dyDescent="0.5">
      <c r="A259" s="45"/>
      <c r="B259" s="20"/>
      <c r="C259" s="35"/>
      <c r="D259" s="69">
        <v>1.3</v>
      </c>
      <c r="E259" s="68">
        <v>1.1000000000000001</v>
      </c>
      <c r="F259" s="73">
        <f t="shared" ref="F259:F262" si="8">E259*D259</f>
        <v>1.4300000000000002</v>
      </c>
      <c r="G259" s="92"/>
    </row>
    <row r="260" spans="1:7" ht="21" x14ac:dyDescent="0.5">
      <c r="A260" s="45"/>
      <c r="B260" s="20"/>
      <c r="C260" s="35"/>
      <c r="D260" s="69">
        <v>1.1000000000000001</v>
      </c>
      <c r="E260" s="68">
        <v>6</v>
      </c>
      <c r="F260" s="73">
        <f t="shared" si="8"/>
        <v>6.6000000000000005</v>
      </c>
      <c r="G260" s="92"/>
    </row>
    <row r="261" spans="1:7" ht="21" x14ac:dyDescent="0.5">
      <c r="A261" s="45"/>
      <c r="B261" s="20"/>
      <c r="C261" s="35"/>
      <c r="D261" s="69">
        <v>4</v>
      </c>
      <c r="E261" s="68">
        <v>0.9</v>
      </c>
      <c r="F261" s="73">
        <f t="shared" si="8"/>
        <v>3.6</v>
      </c>
      <c r="G261" s="92"/>
    </row>
    <row r="262" spans="1:7" ht="21" x14ac:dyDescent="0.5">
      <c r="A262" s="45"/>
      <c r="B262" s="20"/>
      <c r="C262" s="35"/>
      <c r="D262" s="69">
        <v>4</v>
      </c>
      <c r="E262" s="68">
        <v>1</v>
      </c>
      <c r="F262" s="73">
        <f t="shared" si="8"/>
        <v>4</v>
      </c>
      <c r="G262" s="92"/>
    </row>
    <row r="263" spans="1:7" ht="21" x14ac:dyDescent="0.5">
      <c r="A263" s="45"/>
      <c r="B263" s="20"/>
      <c r="C263" s="35"/>
      <c r="D263" s="12"/>
      <c r="E263" s="68"/>
      <c r="F263" s="69"/>
      <c r="G263" s="75">
        <f>SUM(F258:F262)</f>
        <v>22.130000000000003</v>
      </c>
    </row>
    <row r="264" spans="1:7" ht="21" x14ac:dyDescent="0.5">
      <c r="A264" s="45"/>
      <c r="B264" s="20"/>
      <c r="C264" s="35"/>
      <c r="D264" s="77">
        <v>4</v>
      </c>
      <c r="E264" s="68">
        <v>0.95</v>
      </c>
      <c r="F264" s="73">
        <f>E264*D264</f>
        <v>3.8</v>
      </c>
      <c r="G264" s="92"/>
    </row>
    <row r="265" spans="1:7" ht="21" x14ac:dyDescent="0.5">
      <c r="A265" s="45"/>
      <c r="B265" s="20"/>
      <c r="C265" s="35"/>
      <c r="D265" s="77">
        <v>1</v>
      </c>
      <c r="E265" s="68">
        <v>1.05</v>
      </c>
      <c r="F265" s="73">
        <f t="shared" ref="F265:F274" si="9">E265*D265</f>
        <v>1.05</v>
      </c>
      <c r="G265" s="92"/>
    </row>
    <row r="266" spans="1:7" ht="21" x14ac:dyDescent="0.5">
      <c r="A266" s="45"/>
      <c r="B266" s="20"/>
      <c r="C266" s="35"/>
      <c r="D266" s="77">
        <v>1</v>
      </c>
      <c r="E266" s="68">
        <v>1.47</v>
      </c>
      <c r="F266" s="73">
        <f t="shared" si="9"/>
        <v>1.47</v>
      </c>
      <c r="G266" s="92"/>
    </row>
    <row r="267" spans="1:7" ht="21" x14ac:dyDescent="0.5">
      <c r="A267" s="45"/>
      <c r="B267" s="20"/>
      <c r="C267" s="35"/>
      <c r="D267" s="77">
        <v>1</v>
      </c>
      <c r="E267" s="68">
        <v>1.19</v>
      </c>
      <c r="F267" s="73">
        <f t="shared" si="9"/>
        <v>1.19</v>
      </c>
      <c r="G267" s="92"/>
    </row>
    <row r="268" spans="1:7" ht="21" x14ac:dyDescent="0.5">
      <c r="A268" s="45"/>
      <c r="B268" s="20"/>
      <c r="C268" s="35"/>
      <c r="D268" s="77">
        <v>1</v>
      </c>
      <c r="E268" s="68">
        <v>1.1000000000000001</v>
      </c>
      <c r="F268" s="73">
        <f t="shared" si="9"/>
        <v>1.1000000000000001</v>
      </c>
      <c r="G268" s="92"/>
    </row>
    <row r="269" spans="1:7" ht="21" x14ac:dyDescent="0.5">
      <c r="A269" s="45"/>
      <c r="B269" s="20"/>
      <c r="C269" s="35"/>
      <c r="D269" s="77">
        <v>1</v>
      </c>
      <c r="E269" s="68">
        <v>1.2</v>
      </c>
      <c r="F269" s="73">
        <f t="shared" si="9"/>
        <v>1.2</v>
      </c>
      <c r="G269" s="92"/>
    </row>
    <row r="270" spans="1:7" ht="21" x14ac:dyDescent="0.5">
      <c r="A270" s="45"/>
      <c r="B270" s="20"/>
      <c r="C270" s="35"/>
      <c r="D270" s="77">
        <v>1</v>
      </c>
      <c r="E270" s="68">
        <v>1.33</v>
      </c>
      <c r="F270" s="73">
        <f t="shared" si="9"/>
        <v>1.33</v>
      </c>
      <c r="G270" s="71"/>
    </row>
    <row r="271" spans="1:7" ht="21" x14ac:dyDescent="0.5">
      <c r="A271" s="45"/>
      <c r="B271" s="20"/>
      <c r="C271" s="35"/>
      <c r="D271" s="77">
        <v>1</v>
      </c>
      <c r="E271" s="68">
        <v>1</v>
      </c>
      <c r="F271" s="73">
        <f t="shared" si="9"/>
        <v>1</v>
      </c>
      <c r="G271" s="71"/>
    </row>
    <row r="272" spans="1:7" ht="21" x14ac:dyDescent="0.5">
      <c r="A272" s="45"/>
      <c r="B272" s="20"/>
      <c r="C272" s="35"/>
      <c r="D272" s="77">
        <v>3</v>
      </c>
      <c r="E272" s="68">
        <v>0.92</v>
      </c>
      <c r="F272" s="73">
        <f t="shared" si="9"/>
        <v>2.7600000000000002</v>
      </c>
      <c r="G272" s="71"/>
    </row>
    <row r="273" spans="1:7" ht="21" x14ac:dyDescent="0.5">
      <c r="A273" s="45"/>
      <c r="B273" s="20"/>
      <c r="C273" s="35"/>
      <c r="D273" s="77">
        <v>2</v>
      </c>
      <c r="E273" s="68">
        <v>0.74</v>
      </c>
      <c r="F273" s="73">
        <f t="shared" si="9"/>
        <v>1.48</v>
      </c>
      <c r="G273" s="71"/>
    </row>
    <row r="274" spans="1:7" ht="21" x14ac:dyDescent="0.5">
      <c r="A274" s="45"/>
      <c r="B274" s="20"/>
      <c r="C274" s="35"/>
      <c r="D274" s="77">
        <v>1</v>
      </c>
      <c r="E274" s="68">
        <v>0.95</v>
      </c>
      <c r="F274" s="73">
        <f t="shared" si="9"/>
        <v>0.95</v>
      </c>
      <c r="G274" s="71"/>
    </row>
    <row r="275" spans="1:7" ht="21" x14ac:dyDescent="0.5">
      <c r="A275" s="45"/>
      <c r="B275" s="20"/>
      <c r="C275" s="35"/>
      <c r="D275" s="12"/>
      <c r="E275" s="68"/>
      <c r="F275" s="74"/>
      <c r="G275" s="76">
        <f>SUM(F264:F274)</f>
        <v>17.329999999999998</v>
      </c>
    </row>
    <row r="276" spans="1:7" ht="21" x14ac:dyDescent="0.5">
      <c r="A276" s="45"/>
      <c r="B276" s="20"/>
      <c r="C276" s="35"/>
      <c r="D276" s="77">
        <v>2</v>
      </c>
      <c r="E276" s="68">
        <v>1.1000000000000001</v>
      </c>
      <c r="F276" s="73">
        <f t="shared" ref="F276:F285" si="10">E276*D276</f>
        <v>2.2000000000000002</v>
      </c>
      <c r="G276" s="71"/>
    </row>
    <row r="277" spans="1:7" ht="21" x14ac:dyDescent="0.5">
      <c r="A277" s="45"/>
      <c r="B277" s="20"/>
      <c r="C277" s="35"/>
      <c r="D277" s="77">
        <v>1</v>
      </c>
      <c r="E277" s="68">
        <v>1.03</v>
      </c>
      <c r="F277" s="73">
        <f t="shared" si="10"/>
        <v>1.03</v>
      </c>
      <c r="G277" s="71"/>
    </row>
    <row r="278" spans="1:7" ht="21" x14ac:dyDescent="0.5">
      <c r="A278" s="45"/>
      <c r="B278" s="20"/>
      <c r="C278" s="35"/>
      <c r="D278" s="77">
        <v>2</v>
      </c>
      <c r="E278" s="68">
        <v>1.2</v>
      </c>
      <c r="F278" s="73">
        <f t="shared" si="10"/>
        <v>2.4</v>
      </c>
      <c r="G278" s="71"/>
    </row>
    <row r="279" spans="1:7" ht="21" x14ac:dyDescent="0.5">
      <c r="A279" s="45"/>
      <c r="B279" s="20"/>
      <c r="C279" s="35"/>
      <c r="D279" s="77">
        <v>1</v>
      </c>
      <c r="E279" s="68">
        <v>1.3</v>
      </c>
      <c r="F279" s="73">
        <f t="shared" si="10"/>
        <v>1.3</v>
      </c>
      <c r="G279" s="71"/>
    </row>
    <row r="280" spans="1:7" ht="21" x14ac:dyDescent="0.5">
      <c r="A280" s="45"/>
      <c r="B280" s="20"/>
      <c r="C280" s="35"/>
      <c r="D280" s="77">
        <v>4</v>
      </c>
      <c r="E280" s="68">
        <v>0.98</v>
      </c>
      <c r="F280" s="73">
        <f t="shared" si="10"/>
        <v>3.92</v>
      </c>
      <c r="G280" s="71"/>
    </row>
    <row r="281" spans="1:7" ht="21" x14ac:dyDescent="0.5">
      <c r="A281" s="45"/>
      <c r="B281" s="20"/>
      <c r="C281" s="35"/>
      <c r="D281" s="77">
        <v>3</v>
      </c>
      <c r="E281" s="68">
        <v>0.92</v>
      </c>
      <c r="F281" s="73">
        <f t="shared" si="10"/>
        <v>2.7600000000000002</v>
      </c>
      <c r="G281" s="71"/>
    </row>
    <row r="282" spans="1:7" ht="21" x14ac:dyDescent="0.5">
      <c r="A282" s="45"/>
      <c r="B282" s="20"/>
      <c r="C282" s="35"/>
      <c r="D282" s="77">
        <v>1</v>
      </c>
      <c r="E282" s="68">
        <v>0.74</v>
      </c>
      <c r="F282" s="73">
        <f t="shared" si="10"/>
        <v>0.74</v>
      </c>
      <c r="G282" s="71"/>
    </row>
    <row r="283" spans="1:7" ht="21" x14ac:dyDescent="0.5">
      <c r="A283" s="45"/>
      <c r="B283" s="20"/>
      <c r="C283" s="35"/>
      <c r="D283" s="77">
        <v>1</v>
      </c>
      <c r="E283" s="68">
        <v>1</v>
      </c>
      <c r="F283" s="73">
        <f t="shared" si="10"/>
        <v>1</v>
      </c>
      <c r="G283" s="71"/>
    </row>
    <row r="284" spans="1:7" ht="21" x14ac:dyDescent="0.5">
      <c r="A284" s="45"/>
      <c r="B284" s="20"/>
      <c r="C284" s="35"/>
      <c r="D284" s="77">
        <v>1</v>
      </c>
      <c r="E284" s="68">
        <v>1.1299999999999999</v>
      </c>
      <c r="F284" s="73">
        <f t="shared" si="10"/>
        <v>1.1299999999999999</v>
      </c>
      <c r="G284" s="71"/>
    </row>
    <row r="285" spans="1:7" ht="21" x14ac:dyDescent="0.5">
      <c r="A285" s="45"/>
      <c r="B285" s="20"/>
      <c r="C285" s="35"/>
      <c r="D285" s="77">
        <v>1</v>
      </c>
      <c r="E285" s="68">
        <v>1</v>
      </c>
      <c r="F285" s="73">
        <f t="shared" si="10"/>
        <v>1</v>
      </c>
      <c r="G285" s="71"/>
    </row>
    <row r="286" spans="1:7" ht="21" x14ac:dyDescent="0.5">
      <c r="A286" s="45"/>
      <c r="B286" s="20"/>
      <c r="C286" s="35"/>
      <c r="D286" s="77"/>
      <c r="E286" s="68"/>
      <c r="F286" s="74"/>
      <c r="G286" s="76">
        <f>SUM(F276:F285)</f>
        <v>17.48</v>
      </c>
    </row>
    <row r="287" spans="1:7" ht="21" x14ac:dyDescent="0.5">
      <c r="A287" s="45"/>
      <c r="B287" s="20"/>
      <c r="C287" s="35"/>
      <c r="D287" s="77">
        <v>2</v>
      </c>
      <c r="E287" s="68">
        <v>1</v>
      </c>
      <c r="F287" s="73">
        <f t="shared" ref="F287:F296" si="11">E287*D287</f>
        <v>2</v>
      </c>
      <c r="G287" s="71"/>
    </row>
    <row r="288" spans="1:7" ht="21" x14ac:dyDescent="0.5">
      <c r="A288" s="45"/>
      <c r="B288" s="20"/>
      <c r="C288" s="35"/>
      <c r="D288" s="77">
        <v>1</v>
      </c>
      <c r="E288" s="68">
        <v>1.03</v>
      </c>
      <c r="F288" s="73">
        <f t="shared" si="11"/>
        <v>1.03</v>
      </c>
      <c r="G288" s="71"/>
    </row>
    <row r="289" spans="1:8" ht="21" x14ac:dyDescent="0.5">
      <c r="A289" s="45"/>
      <c r="B289" s="20"/>
      <c r="C289" s="35"/>
      <c r="D289" s="77">
        <v>2</v>
      </c>
      <c r="E289" s="68">
        <v>1.2</v>
      </c>
      <c r="F289" s="73">
        <f t="shared" si="11"/>
        <v>2.4</v>
      </c>
      <c r="G289" s="71"/>
    </row>
    <row r="290" spans="1:8" ht="21" x14ac:dyDescent="0.5">
      <c r="A290" s="45"/>
      <c r="B290" s="20"/>
      <c r="C290" s="35"/>
      <c r="D290" s="77">
        <v>1</v>
      </c>
      <c r="E290" s="68">
        <v>1.48</v>
      </c>
      <c r="F290" s="73">
        <f t="shared" si="11"/>
        <v>1.48</v>
      </c>
      <c r="G290" s="71"/>
    </row>
    <row r="291" spans="1:8" ht="21" x14ac:dyDescent="0.5">
      <c r="A291" s="45"/>
      <c r="B291" s="20"/>
      <c r="C291" s="35"/>
      <c r="D291" s="77">
        <v>1</v>
      </c>
      <c r="E291" s="68">
        <v>1.19</v>
      </c>
      <c r="F291" s="73">
        <f t="shared" si="11"/>
        <v>1.19</v>
      </c>
      <c r="G291" s="71"/>
    </row>
    <row r="292" spans="1:8" ht="21" x14ac:dyDescent="0.5">
      <c r="A292" s="45"/>
      <c r="B292" s="20"/>
      <c r="C292" s="35"/>
      <c r="D292" s="77">
        <v>1</v>
      </c>
      <c r="E292" s="68">
        <v>1.1000000000000001</v>
      </c>
      <c r="F292" s="73">
        <f t="shared" si="11"/>
        <v>1.1000000000000001</v>
      </c>
      <c r="G292" s="71"/>
    </row>
    <row r="293" spans="1:8" ht="21" x14ac:dyDescent="0.5">
      <c r="A293" s="45"/>
      <c r="B293" s="20"/>
      <c r="C293" s="35"/>
      <c r="D293" s="77">
        <v>1</v>
      </c>
      <c r="E293" s="68">
        <v>1.33</v>
      </c>
      <c r="F293" s="73">
        <f t="shared" si="11"/>
        <v>1.33</v>
      </c>
      <c r="G293" s="71"/>
    </row>
    <row r="294" spans="1:8" ht="21" x14ac:dyDescent="0.5">
      <c r="A294" s="45"/>
      <c r="B294" s="20"/>
      <c r="C294" s="35"/>
      <c r="D294" s="77">
        <v>3</v>
      </c>
      <c r="E294" s="68">
        <v>0.94</v>
      </c>
      <c r="F294" s="73">
        <f t="shared" si="11"/>
        <v>2.82</v>
      </c>
      <c r="G294" s="71"/>
    </row>
    <row r="295" spans="1:8" ht="21" x14ac:dyDescent="0.5">
      <c r="A295" s="45"/>
      <c r="B295" s="20"/>
      <c r="C295" s="35"/>
      <c r="D295" s="77">
        <v>2</v>
      </c>
      <c r="E295" s="68">
        <v>0.74</v>
      </c>
      <c r="F295" s="73">
        <f t="shared" si="11"/>
        <v>1.48</v>
      </c>
      <c r="G295" s="71"/>
    </row>
    <row r="296" spans="1:8" ht="21" x14ac:dyDescent="0.5">
      <c r="A296" s="45"/>
      <c r="B296" s="20"/>
      <c r="C296" s="35"/>
      <c r="D296" s="77">
        <v>1</v>
      </c>
      <c r="E296" s="68">
        <v>0.95</v>
      </c>
      <c r="F296" s="73">
        <f t="shared" si="11"/>
        <v>0.95</v>
      </c>
      <c r="G296" s="71"/>
    </row>
    <row r="297" spans="1:8" ht="21" x14ac:dyDescent="0.5">
      <c r="A297" s="45"/>
      <c r="B297" s="20"/>
      <c r="C297" s="35"/>
      <c r="D297" s="12"/>
      <c r="E297" s="68"/>
      <c r="F297" s="74"/>
      <c r="G297" s="76">
        <f>SUM(F287:F296)</f>
        <v>15.78</v>
      </c>
    </row>
    <row r="298" spans="1:8" ht="21" x14ac:dyDescent="0.5">
      <c r="A298" s="45"/>
      <c r="B298" s="20"/>
      <c r="C298" s="35"/>
      <c r="D298" s="13"/>
      <c r="E298" s="76"/>
      <c r="F298" s="76"/>
      <c r="G298" s="71"/>
      <c r="H298" s="100">
        <f>SUM(G263:G297)</f>
        <v>72.72</v>
      </c>
    </row>
    <row r="299" spans="1:8" ht="21" x14ac:dyDescent="0.5">
      <c r="A299" s="45">
        <v>51</v>
      </c>
      <c r="B299" s="20" t="s">
        <v>93</v>
      </c>
      <c r="C299" s="35" t="s">
        <v>20</v>
      </c>
      <c r="D299" s="77">
        <v>1</v>
      </c>
      <c r="E299" s="68">
        <v>0.28999999999999998</v>
      </c>
      <c r="F299" s="73">
        <f t="shared" ref="F299:F308" si="12">E299*D299</f>
        <v>0.28999999999999998</v>
      </c>
      <c r="G299" s="71"/>
    </row>
    <row r="300" spans="1:8" ht="21" x14ac:dyDescent="0.5">
      <c r="A300" s="45"/>
      <c r="B300" s="20"/>
      <c r="C300" s="35"/>
      <c r="D300" s="78">
        <v>5</v>
      </c>
      <c r="E300" s="68">
        <v>2</v>
      </c>
      <c r="F300" s="73">
        <f t="shared" si="12"/>
        <v>10</v>
      </c>
      <c r="G300" s="71"/>
    </row>
    <row r="301" spans="1:8" ht="21" x14ac:dyDescent="0.5">
      <c r="A301" s="45"/>
      <c r="B301" s="20"/>
      <c r="C301" s="35"/>
      <c r="D301" s="78">
        <v>2</v>
      </c>
      <c r="E301" s="68">
        <v>1.05</v>
      </c>
      <c r="F301" s="73">
        <f t="shared" si="12"/>
        <v>2.1</v>
      </c>
      <c r="G301" s="71"/>
    </row>
    <row r="302" spans="1:8" ht="21" x14ac:dyDescent="0.5">
      <c r="A302" s="45"/>
      <c r="B302" s="20"/>
      <c r="C302" s="35"/>
      <c r="D302" s="78">
        <v>1</v>
      </c>
      <c r="E302" s="68">
        <v>2</v>
      </c>
      <c r="F302" s="73">
        <f t="shared" si="12"/>
        <v>2</v>
      </c>
      <c r="G302" s="71"/>
    </row>
    <row r="303" spans="1:8" ht="21" x14ac:dyDescent="0.5">
      <c r="A303" s="45"/>
      <c r="B303" s="20"/>
      <c r="C303" s="35"/>
      <c r="D303" s="78">
        <v>5</v>
      </c>
      <c r="E303" s="68">
        <v>0.27</v>
      </c>
      <c r="F303" s="73">
        <f t="shared" si="12"/>
        <v>1.35</v>
      </c>
      <c r="G303" s="71"/>
    </row>
    <row r="304" spans="1:8" ht="21" x14ac:dyDescent="0.5">
      <c r="A304" s="45"/>
      <c r="B304" s="20"/>
      <c r="C304" s="35"/>
      <c r="D304" s="78">
        <v>1</v>
      </c>
      <c r="E304" s="68">
        <v>1.2</v>
      </c>
      <c r="F304" s="73">
        <f t="shared" si="12"/>
        <v>1.2</v>
      </c>
      <c r="G304" s="71"/>
    </row>
    <row r="305" spans="1:7" ht="21" x14ac:dyDescent="0.5">
      <c r="A305" s="45"/>
      <c r="B305" s="20"/>
      <c r="C305" s="35"/>
      <c r="D305" s="78">
        <v>2</v>
      </c>
      <c r="E305" s="68">
        <v>1.35</v>
      </c>
      <c r="F305" s="73">
        <f t="shared" si="12"/>
        <v>2.7</v>
      </c>
      <c r="G305" s="71"/>
    </row>
    <row r="306" spans="1:7" ht="21" x14ac:dyDescent="0.5">
      <c r="A306" s="45"/>
      <c r="B306" s="20"/>
      <c r="C306" s="35"/>
      <c r="D306" s="78">
        <v>1</v>
      </c>
      <c r="E306" s="68">
        <v>1.35</v>
      </c>
      <c r="F306" s="73">
        <f t="shared" si="12"/>
        <v>1.35</v>
      </c>
      <c r="G306" s="71"/>
    </row>
    <row r="307" spans="1:7" ht="21" x14ac:dyDescent="0.5">
      <c r="A307" s="45"/>
      <c r="B307" s="20"/>
      <c r="C307" s="35"/>
      <c r="D307" s="78">
        <v>1</v>
      </c>
      <c r="E307" s="68">
        <v>1.25</v>
      </c>
      <c r="F307" s="73">
        <f t="shared" si="12"/>
        <v>1.25</v>
      </c>
      <c r="G307" s="71"/>
    </row>
    <row r="308" spans="1:7" ht="21" x14ac:dyDescent="0.5">
      <c r="A308" s="45"/>
      <c r="B308" s="20"/>
      <c r="C308" s="35"/>
      <c r="D308" s="78">
        <v>2</v>
      </c>
      <c r="E308" s="68">
        <v>4.0999999999999996</v>
      </c>
      <c r="F308" s="73">
        <f t="shared" si="12"/>
        <v>8.1999999999999993</v>
      </c>
      <c r="G308" s="71"/>
    </row>
    <row r="309" spans="1:7" ht="21" x14ac:dyDescent="0.5">
      <c r="A309" s="45"/>
      <c r="B309" s="20"/>
      <c r="C309" s="35"/>
      <c r="G309" s="76">
        <f>SUM(F299:F308)</f>
        <v>30.439999999999998</v>
      </c>
    </row>
    <row r="310" spans="1:7" ht="21" x14ac:dyDescent="0.5">
      <c r="A310" s="45"/>
      <c r="B310" s="20"/>
      <c r="C310" s="35"/>
      <c r="D310" s="78">
        <v>1</v>
      </c>
      <c r="E310" s="68">
        <v>3.45</v>
      </c>
      <c r="F310" s="73">
        <f t="shared" ref="F310:F320" si="13">E310*D310</f>
        <v>3.45</v>
      </c>
      <c r="G310" s="71"/>
    </row>
    <row r="311" spans="1:7" ht="21" x14ac:dyDescent="0.5">
      <c r="A311" s="45"/>
      <c r="B311" s="20"/>
      <c r="C311" s="35"/>
      <c r="D311" s="78">
        <v>1</v>
      </c>
      <c r="E311" s="68">
        <v>1.9</v>
      </c>
      <c r="F311" s="73">
        <f t="shared" si="13"/>
        <v>1.9</v>
      </c>
      <c r="G311" s="71"/>
    </row>
    <row r="312" spans="1:7" ht="21" x14ac:dyDescent="0.5">
      <c r="A312" s="45"/>
      <c r="B312" s="20"/>
      <c r="C312" s="35"/>
      <c r="D312" s="78">
        <v>2</v>
      </c>
      <c r="E312" s="68">
        <v>0.25</v>
      </c>
      <c r="F312" s="73">
        <f t="shared" si="13"/>
        <v>0.5</v>
      </c>
      <c r="G312" s="71"/>
    </row>
    <row r="313" spans="1:7" ht="21" x14ac:dyDescent="0.5">
      <c r="A313" s="45"/>
      <c r="B313" s="20"/>
      <c r="C313" s="35"/>
      <c r="D313" s="78">
        <v>1</v>
      </c>
      <c r="E313" s="68">
        <v>0.5</v>
      </c>
      <c r="F313" s="73">
        <f t="shared" si="13"/>
        <v>0.5</v>
      </c>
      <c r="G313" s="71"/>
    </row>
    <row r="314" spans="1:7" ht="21" x14ac:dyDescent="0.5">
      <c r="A314" s="45"/>
      <c r="B314" s="20"/>
      <c r="C314" s="35"/>
      <c r="D314" s="78">
        <v>1</v>
      </c>
      <c r="E314" s="68">
        <v>1</v>
      </c>
      <c r="F314" s="73">
        <f t="shared" si="13"/>
        <v>1</v>
      </c>
      <c r="G314" s="71"/>
    </row>
    <row r="315" spans="1:7" ht="21" x14ac:dyDescent="0.5">
      <c r="A315" s="45"/>
      <c r="B315" s="20"/>
      <c r="C315" s="35"/>
      <c r="D315" s="78">
        <v>1</v>
      </c>
      <c r="E315" s="68">
        <v>0.5</v>
      </c>
      <c r="F315" s="73">
        <f t="shared" si="13"/>
        <v>0.5</v>
      </c>
      <c r="G315" s="71"/>
    </row>
    <row r="316" spans="1:7" ht="21" x14ac:dyDescent="0.5">
      <c r="A316" s="45"/>
      <c r="B316" s="20"/>
      <c r="C316" s="35"/>
      <c r="D316" s="78">
        <v>1</v>
      </c>
      <c r="E316" s="68">
        <v>3.2</v>
      </c>
      <c r="F316" s="73">
        <f t="shared" si="13"/>
        <v>3.2</v>
      </c>
      <c r="G316" s="71"/>
    </row>
    <row r="317" spans="1:7" ht="21" x14ac:dyDescent="0.5">
      <c r="A317" s="45"/>
      <c r="B317" s="20"/>
      <c r="C317" s="35"/>
      <c r="D317" s="78">
        <v>1</v>
      </c>
      <c r="E317" s="68">
        <v>1.1499999999999999</v>
      </c>
      <c r="F317" s="73">
        <f t="shared" si="13"/>
        <v>1.1499999999999999</v>
      </c>
      <c r="G317" s="71"/>
    </row>
    <row r="318" spans="1:7" ht="21" x14ac:dyDescent="0.5">
      <c r="A318" s="45"/>
      <c r="B318" s="20"/>
      <c r="C318" s="35"/>
      <c r="D318" s="78">
        <v>1</v>
      </c>
      <c r="E318" s="68">
        <v>0.4</v>
      </c>
      <c r="F318" s="73">
        <f t="shared" si="13"/>
        <v>0.4</v>
      </c>
      <c r="G318" s="71"/>
    </row>
    <row r="319" spans="1:7" ht="21" x14ac:dyDescent="0.5">
      <c r="A319" s="45"/>
      <c r="B319" s="20"/>
      <c r="C319" s="35"/>
      <c r="D319" s="78">
        <v>1</v>
      </c>
      <c r="E319" s="68">
        <v>1.2</v>
      </c>
      <c r="F319" s="73">
        <f t="shared" si="13"/>
        <v>1.2</v>
      </c>
      <c r="G319" s="71"/>
    </row>
    <row r="320" spans="1:7" ht="21" x14ac:dyDescent="0.5">
      <c r="A320" s="45"/>
      <c r="B320" s="20"/>
      <c r="C320" s="35"/>
      <c r="D320" s="78">
        <v>2</v>
      </c>
      <c r="E320" s="68">
        <v>3.8</v>
      </c>
      <c r="F320" s="73">
        <f t="shared" si="13"/>
        <v>7.6</v>
      </c>
      <c r="G320" s="71"/>
    </row>
    <row r="321" spans="1:7" ht="21" x14ac:dyDescent="0.5">
      <c r="A321" s="45"/>
      <c r="B321" s="20"/>
      <c r="C321" s="35"/>
      <c r="G321" s="76">
        <f>SUM(F310:F320)</f>
        <v>21.4</v>
      </c>
    </row>
    <row r="322" spans="1:7" ht="21" x14ac:dyDescent="0.5">
      <c r="A322" s="45"/>
      <c r="B322" s="20"/>
      <c r="C322" s="35"/>
      <c r="D322" s="78">
        <v>1</v>
      </c>
      <c r="E322" s="68">
        <v>3.4</v>
      </c>
      <c r="F322" s="73">
        <f t="shared" ref="F322:F329" si="14">E322*D322</f>
        <v>3.4</v>
      </c>
      <c r="G322" s="71"/>
    </row>
    <row r="323" spans="1:7" ht="21" x14ac:dyDescent="0.5">
      <c r="A323" s="45"/>
      <c r="B323" s="20"/>
      <c r="C323" s="35"/>
      <c r="D323" s="78">
        <v>1</v>
      </c>
      <c r="E323" s="68">
        <v>1.9</v>
      </c>
      <c r="F323" s="73">
        <f t="shared" si="14"/>
        <v>1.9</v>
      </c>
      <c r="G323" s="71"/>
    </row>
    <row r="324" spans="1:7" ht="21" x14ac:dyDescent="0.5">
      <c r="A324" s="45"/>
      <c r="B324" s="20"/>
      <c r="C324" s="35"/>
      <c r="D324" s="78">
        <v>1</v>
      </c>
      <c r="E324" s="68">
        <v>1.1499999999999999</v>
      </c>
      <c r="F324" s="73">
        <f t="shared" si="14"/>
        <v>1.1499999999999999</v>
      </c>
      <c r="G324" s="71"/>
    </row>
    <row r="325" spans="1:7" ht="21" x14ac:dyDescent="0.5">
      <c r="A325" s="45"/>
      <c r="B325" s="20"/>
      <c r="C325" s="35"/>
      <c r="D325" s="78">
        <v>1</v>
      </c>
      <c r="E325" s="68">
        <v>0.5</v>
      </c>
      <c r="F325" s="73">
        <f t="shared" si="14"/>
        <v>0.5</v>
      </c>
      <c r="G325" s="71"/>
    </row>
    <row r="326" spans="1:7" ht="21" x14ac:dyDescent="0.5">
      <c r="A326" s="45"/>
      <c r="B326" s="20"/>
      <c r="C326" s="35"/>
      <c r="D326" s="78">
        <v>1</v>
      </c>
      <c r="E326" s="68">
        <v>3.1</v>
      </c>
      <c r="F326" s="73">
        <f t="shared" si="14"/>
        <v>3.1</v>
      </c>
      <c r="G326" s="71"/>
    </row>
    <row r="327" spans="1:7" ht="21" x14ac:dyDescent="0.5">
      <c r="A327" s="45"/>
      <c r="B327" s="20"/>
      <c r="C327" s="35"/>
      <c r="D327" s="78">
        <v>1</v>
      </c>
      <c r="E327" s="68">
        <v>1.3</v>
      </c>
      <c r="F327" s="73">
        <f t="shared" si="14"/>
        <v>1.3</v>
      </c>
      <c r="G327" s="71"/>
    </row>
    <row r="328" spans="1:7" ht="21" x14ac:dyDescent="0.5">
      <c r="A328" s="45"/>
      <c r="B328" s="20"/>
      <c r="C328" s="35"/>
      <c r="D328" s="78">
        <v>1</v>
      </c>
      <c r="E328" s="68">
        <v>0.5</v>
      </c>
      <c r="F328" s="73">
        <f t="shared" si="14"/>
        <v>0.5</v>
      </c>
      <c r="G328" s="71"/>
    </row>
    <row r="329" spans="1:7" ht="21" x14ac:dyDescent="0.5">
      <c r="A329" s="45"/>
      <c r="B329" s="20"/>
      <c r="C329" s="35"/>
      <c r="D329" s="78">
        <v>2</v>
      </c>
      <c r="E329" s="68">
        <v>3.3</v>
      </c>
      <c r="F329" s="73">
        <f t="shared" si="14"/>
        <v>6.6</v>
      </c>
      <c r="G329" s="71"/>
    </row>
    <row r="330" spans="1:7" ht="21" x14ac:dyDescent="0.5">
      <c r="A330" s="45"/>
      <c r="B330" s="20"/>
      <c r="C330" s="35"/>
      <c r="G330" s="76">
        <f>SUM(F322:F329)</f>
        <v>18.45</v>
      </c>
    </row>
    <row r="331" spans="1:7" ht="21" x14ac:dyDescent="0.5">
      <c r="A331" s="45"/>
      <c r="B331" s="20"/>
      <c r="C331" s="35"/>
      <c r="D331" s="78">
        <v>1</v>
      </c>
      <c r="E331" s="68">
        <v>3.25</v>
      </c>
      <c r="F331" s="73">
        <f t="shared" ref="F331:F338" si="15">E331*D331</f>
        <v>3.25</v>
      </c>
      <c r="G331" s="71"/>
    </row>
    <row r="332" spans="1:7" ht="21" x14ac:dyDescent="0.5">
      <c r="A332" s="45"/>
      <c r="B332" s="20"/>
      <c r="C332" s="35"/>
      <c r="D332" s="78">
        <v>1</v>
      </c>
      <c r="E332" s="68">
        <v>1.9</v>
      </c>
      <c r="F332" s="73">
        <f t="shared" si="15"/>
        <v>1.9</v>
      </c>
      <c r="G332" s="71"/>
    </row>
    <row r="333" spans="1:7" ht="21" x14ac:dyDescent="0.5">
      <c r="A333" s="45"/>
      <c r="B333" s="20"/>
      <c r="C333" s="35"/>
      <c r="D333" s="78">
        <v>2</v>
      </c>
      <c r="E333" s="68">
        <v>0.2</v>
      </c>
      <c r="F333" s="73">
        <f t="shared" si="15"/>
        <v>0.4</v>
      </c>
      <c r="G333" s="71"/>
    </row>
    <row r="334" spans="1:7" ht="21" x14ac:dyDescent="0.5">
      <c r="A334" s="45"/>
      <c r="B334" s="20"/>
      <c r="C334" s="35"/>
      <c r="D334" s="78">
        <v>1</v>
      </c>
      <c r="E334" s="68">
        <v>3.5</v>
      </c>
      <c r="F334" s="73">
        <f t="shared" si="15"/>
        <v>3.5</v>
      </c>
      <c r="G334" s="71"/>
    </row>
    <row r="335" spans="1:7" ht="21" x14ac:dyDescent="0.5">
      <c r="A335" s="45"/>
      <c r="B335" s="20"/>
      <c r="C335" s="35"/>
      <c r="D335" s="78">
        <v>1</v>
      </c>
      <c r="E335" s="68">
        <v>2.5</v>
      </c>
      <c r="F335" s="73">
        <f t="shared" si="15"/>
        <v>2.5</v>
      </c>
      <c r="G335" s="71"/>
    </row>
    <row r="336" spans="1:7" ht="21" x14ac:dyDescent="0.5">
      <c r="A336" s="45"/>
      <c r="B336" s="20"/>
      <c r="C336" s="35"/>
      <c r="D336" s="78">
        <v>1</v>
      </c>
      <c r="E336" s="68">
        <v>1.2</v>
      </c>
      <c r="F336" s="73">
        <f t="shared" si="15"/>
        <v>1.2</v>
      </c>
      <c r="G336" s="71"/>
    </row>
    <row r="337" spans="1:8" ht="21" x14ac:dyDescent="0.5">
      <c r="A337" s="45"/>
      <c r="B337" s="20"/>
      <c r="C337" s="35"/>
      <c r="D337" s="78">
        <v>1</v>
      </c>
      <c r="E337" s="68">
        <v>1.4</v>
      </c>
      <c r="F337" s="73">
        <f t="shared" si="15"/>
        <v>1.4</v>
      </c>
      <c r="G337" s="71"/>
    </row>
    <row r="338" spans="1:8" ht="21" x14ac:dyDescent="0.5">
      <c r="A338" s="45"/>
      <c r="B338" s="20"/>
      <c r="C338" s="35"/>
      <c r="D338" s="78">
        <v>2</v>
      </c>
      <c r="E338" s="68">
        <v>3.25</v>
      </c>
      <c r="F338" s="73">
        <f t="shared" si="15"/>
        <v>6.5</v>
      </c>
      <c r="G338" s="71"/>
    </row>
    <row r="339" spans="1:8" ht="21" x14ac:dyDescent="0.5">
      <c r="A339" s="45"/>
      <c r="B339" s="20"/>
      <c r="C339" s="35"/>
      <c r="G339" s="76">
        <f>SUM(F331:F338)</f>
        <v>20.65</v>
      </c>
    </row>
    <row r="340" spans="1:8" ht="21" x14ac:dyDescent="0.5">
      <c r="A340" s="45"/>
      <c r="B340" s="20"/>
      <c r="C340" s="35"/>
      <c r="G340" s="71"/>
      <c r="H340" s="100">
        <f>SUM(G309:G339)</f>
        <v>90.94</v>
      </c>
    </row>
    <row r="341" spans="1:8" ht="21" x14ac:dyDescent="0.5">
      <c r="A341" s="45"/>
      <c r="B341" s="20"/>
      <c r="C341" s="35"/>
      <c r="G341" s="71"/>
    </row>
    <row r="342" spans="1:8" ht="21" x14ac:dyDescent="0.5">
      <c r="A342" s="45">
        <v>52</v>
      </c>
      <c r="B342" s="20" t="s">
        <v>94</v>
      </c>
      <c r="C342" s="35" t="s">
        <v>80</v>
      </c>
      <c r="D342" s="12"/>
      <c r="E342" s="68"/>
      <c r="F342" s="74"/>
      <c r="G342" s="71"/>
      <c r="H342" s="100">
        <v>10</v>
      </c>
    </row>
    <row r="343" spans="1:8" ht="21" x14ac:dyDescent="0.5">
      <c r="A343" s="49"/>
      <c r="B343" s="20"/>
      <c r="C343" s="55"/>
      <c r="D343" s="13"/>
      <c r="E343" s="76"/>
      <c r="F343" s="76"/>
      <c r="G343" s="71"/>
      <c r="H343" s="105"/>
    </row>
    <row r="344" spans="1:8" ht="25.5" x14ac:dyDescent="0.6">
      <c r="A344" s="38"/>
      <c r="B344" s="34" t="s">
        <v>108</v>
      </c>
      <c r="C344" s="16"/>
      <c r="D344" s="16"/>
      <c r="E344" s="79"/>
      <c r="F344" s="79"/>
      <c r="G344" s="93"/>
    </row>
    <row r="345" spans="1:8" ht="22.5" x14ac:dyDescent="0.55000000000000004">
      <c r="A345" s="25"/>
      <c r="B345" s="27" t="s">
        <v>68</v>
      </c>
      <c r="C345" s="12"/>
      <c r="D345" s="13"/>
      <c r="E345" s="68"/>
      <c r="F345" s="76"/>
      <c r="G345" s="92"/>
    </row>
    <row r="346" spans="1:8" ht="21" x14ac:dyDescent="0.5">
      <c r="A346" s="45"/>
      <c r="B346" s="22" t="s">
        <v>35</v>
      </c>
      <c r="C346" s="12"/>
      <c r="D346" s="13"/>
      <c r="E346" s="68"/>
      <c r="F346" s="76"/>
      <c r="G346" s="92"/>
    </row>
    <row r="347" spans="1:8" ht="21" x14ac:dyDescent="0.5">
      <c r="A347" s="45">
        <v>53</v>
      </c>
      <c r="B347" s="23" t="s">
        <v>36</v>
      </c>
      <c r="C347" s="12" t="s">
        <v>15</v>
      </c>
      <c r="E347" s="68"/>
      <c r="F347" s="76"/>
      <c r="G347" s="92"/>
      <c r="H347" s="108">
        <v>1</v>
      </c>
    </row>
    <row r="348" spans="1:8" ht="21" x14ac:dyDescent="0.5">
      <c r="A348" s="45">
        <v>54</v>
      </c>
      <c r="B348" s="23" t="s">
        <v>37</v>
      </c>
      <c r="C348" s="12" t="s">
        <v>15</v>
      </c>
      <c r="E348" s="68"/>
      <c r="F348" s="76"/>
      <c r="G348" s="92"/>
      <c r="H348" s="108">
        <v>1</v>
      </c>
    </row>
    <row r="349" spans="1:8" ht="21" x14ac:dyDescent="0.5">
      <c r="A349" s="45">
        <v>55</v>
      </c>
      <c r="B349" s="23" t="s">
        <v>38</v>
      </c>
      <c r="C349" s="12" t="s">
        <v>15</v>
      </c>
      <c r="E349" s="68"/>
      <c r="F349" s="76"/>
      <c r="G349" s="92"/>
      <c r="H349" s="108">
        <v>1</v>
      </c>
    </row>
    <row r="350" spans="1:8" ht="21" x14ac:dyDescent="0.5">
      <c r="A350" s="45">
        <v>56</v>
      </c>
      <c r="B350" s="23" t="s">
        <v>39</v>
      </c>
      <c r="C350" s="12" t="s">
        <v>15</v>
      </c>
      <c r="E350" s="68"/>
      <c r="F350" s="76"/>
      <c r="G350" s="92"/>
      <c r="H350" s="108">
        <v>1</v>
      </c>
    </row>
    <row r="351" spans="1:8" ht="21" x14ac:dyDescent="0.5">
      <c r="A351" s="45">
        <v>57</v>
      </c>
      <c r="B351" s="23" t="s">
        <v>40</v>
      </c>
      <c r="C351" s="12" t="s">
        <v>15</v>
      </c>
      <c r="E351" s="68"/>
      <c r="F351" s="76"/>
      <c r="G351" s="92"/>
      <c r="H351" s="108">
        <v>1</v>
      </c>
    </row>
    <row r="352" spans="1:8" ht="21" x14ac:dyDescent="0.5">
      <c r="A352" s="45">
        <v>58</v>
      </c>
      <c r="B352" s="23" t="s">
        <v>41</v>
      </c>
      <c r="C352" s="12" t="s">
        <v>15</v>
      </c>
      <c r="E352" s="68"/>
      <c r="F352" s="76"/>
      <c r="G352" s="92"/>
      <c r="H352" s="108">
        <v>1</v>
      </c>
    </row>
    <row r="353" spans="1:8" ht="21" x14ac:dyDescent="0.5">
      <c r="A353" s="45">
        <v>59</v>
      </c>
      <c r="B353" s="23" t="s">
        <v>42</v>
      </c>
      <c r="C353" s="12" t="s">
        <v>15</v>
      </c>
      <c r="E353" s="68"/>
      <c r="F353" s="76"/>
      <c r="G353" s="92"/>
      <c r="H353" s="108">
        <v>1</v>
      </c>
    </row>
    <row r="354" spans="1:8" ht="21" x14ac:dyDescent="0.5">
      <c r="A354" s="45">
        <v>60</v>
      </c>
      <c r="B354" s="23" t="s">
        <v>43</v>
      </c>
      <c r="C354" s="12" t="s">
        <v>15</v>
      </c>
      <c r="E354" s="68"/>
      <c r="F354" s="76"/>
      <c r="G354" s="92"/>
      <c r="H354" s="108">
        <v>1</v>
      </c>
    </row>
    <row r="355" spans="1:8" ht="21" x14ac:dyDescent="0.5">
      <c r="A355" s="45">
        <v>61</v>
      </c>
      <c r="B355" s="23" t="s">
        <v>44</v>
      </c>
      <c r="C355" s="12" t="s">
        <v>15</v>
      </c>
      <c r="E355" s="68"/>
      <c r="F355" s="76"/>
      <c r="G355" s="92"/>
      <c r="H355" s="108">
        <v>1</v>
      </c>
    </row>
    <row r="356" spans="1:8" ht="21" x14ac:dyDescent="0.5">
      <c r="A356" s="45">
        <v>62</v>
      </c>
      <c r="B356" s="23" t="s">
        <v>45</v>
      </c>
      <c r="C356" s="12" t="s">
        <v>15</v>
      </c>
      <c r="E356" s="68"/>
      <c r="F356" s="76"/>
      <c r="G356" s="92"/>
      <c r="H356" s="108">
        <v>1</v>
      </c>
    </row>
    <row r="357" spans="1:8" ht="21" x14ac:dyDescent="0.5">
      <c r="A357" s="45">
        <v>63</v>
      </c>
      <c r="B357" s="23" t="s">
        <v>153</v>
      </c>
      <c r="C357" s="12" t="s">
        <v>15</v>
      </c>
      <c r="E357" s="68"/>
      <c r="F357" s="76"/>
      <c r="G357" s="92"/>
      <c r="H357" s="108">
        <v>1</v>
      </c>
    </row>
    <row r="358" spans="1:8" ht="21" x14ac:dyDescent="0.5">
      <c r="A358" s="45"/>
      <c r="B358" s="22" t="s">
        <v>46</v>
      </c>
      <c r="C358" s="12"/>
      <c r="D358" s="13"/>
      <c r="E358" s="68"/>
      <c r="F358" s="76"/>
      <c r="G358" s="92"/>
    </row>
    <row r="359" spans="1:8" ht="21" x14ac:dyDescent="0.5">
      <c r="A359" s="45">
        <v>64</v>
      </c>
      <c r="B359" s="23" t="s">
        <v>47</v>
      </c>
      <c r="C359" s="12" t="s">
        <v>15</v>
      </c>
      <c r="E359" s="68"/>
      <c r="F359" s="76"/>
      <c r="G359" s="92"/>
      <c r="H359" s="108">
        <v>1</v>
      </c>
    </row>
    <row r="360" spans="1:8" ht="21" x14ac:dyDescent="0.5">
      <c r="A360" s="45">
        <v>65</v>
      </c>
      <c r="B360" s="20" t="s">
        <v>48</v>
      </c>
      <c r="C360" s="12" t="s">
        <v>15</v>
      </c>
      <c r="E360" s="68"/>
      <c r="F360" s="76"/>
      <c r="G360" s="92"/>
      <c r="H360" s="108">
        <v>1</v>
      </c>
    </row>
    <row r="361" spans="1:8" ht="21" x14ac:dyDescent="0.5">
      <c r="A361" s="45"/>
      <c r="B361" s="20" t="s">
        <v>49</v>
      </c>
      <c r="C361" s="12"/>
      <c r="D361" s="13"/>
      <c r="E361" s="68"/>
      <c r="F361" s="76"/>
      <c r="G361" s="92"/>
    </row>
    <row r="362" spans="1:8" ht="21" x14ac:dyDescent="0.5">
      <c r="A362" s="45">
        <v>66</v>
      </c>
      <c r="B362" s="24" t="s">
        <v>50</v>
      </c>
      <c r="C362" s="12" t="s">
        <v>15</v>
      </c>
      <c r="E362" s="68"/>
      <c r="F362" s="76"/>
      <c r="G362" s="92"/>
      <c r="H362" s="108">
        <v>1</v>
      </c>
    </row>
    <row r="363" spans="1:8" ht="21" x14ac:dyDescent="0.5">
      <c r="A363" s="45">
        <v>67</v>
      </c>
      <c r="B363" s="24" t="s">
        <v>51</v>
      </c>
      <c r="C363" s="12" t="s">
        <v>15</v>
      </c>
      <c r="E363" s="68"/>
      <c r="F363" s="76"/>
      <c r="G363" s="92"/>
      <c r="H363" s="108">
        <v>1</v>
      </c>
    </row>
    <row r="364" spans="1:8" ht="21" x14ac:dyDescent="0.5">
      <c r="A364" s="45">
        <v>68</v>
      </c>
      <c r="B364" s="24" t="s">
        <v>52</v>
      </c>
      <c r="C364" s="12" t="s">
        <v>15</v>
      </c>
      <c r="E364" s="68"/>
      <c r="F364" s="76"/>
      <c r="G364" s="92"/>
      <c r="H364" s="108">
        <v>1</v>
      </c>
    </row>
    <row r="365" spans="1:8" ht="21" x14ac:dyDescent="0.5">
      <c r="A365" s="45">
        <v>69</v>
      </c>
      <c r="B365" s="23" t="s">
        <v>53</v>
      </c>
      <c r="C365" s="12" t="s">
        <v>15</v>
      </c>
      <c r="E365" s="68"/>
      <c r="F365" s="76"/>
      <c r="G365" s="92"/>
      <c r="H365" s="108">
        <v>1</v>
      </c>
    </row>
    <row r="366" spans="1:8" ht="21" x14ac:dyDescent="0.5">
      <c r="A366" s="45">
        <v>70</v>
      </c>
      <c r="B366" s="20" t="s">
        <v>55</v>
      </c>
      <c r="C366" s="12" t="s">
        <v>15</v>
      </c>
      <c r="E366" s="68"/>
      <c r="F366" s="76"/>
      <c r="G366" s="92"/>
      <c r="H366" s="108">
        <v>1</v>
      </c>
    </row>
    <row r="367" spans="1:8" ht="21" x14ac:dyDescent="0.5">
      <c r="A367" s="45">
        <v>71</v>
      </c>
      <c r="B367" s="23" t="s">
        <v>54</v>
      </c>
      <c r="C367" s="12" t="s">
        <v>15</v>
      </c>
      <c r="E367" s="68"/>
      <c r="F367" s="76"/>
      <c r="G367" s="92"/>
      <c r="H367" s="108">
        <v>1</v>
      </c>
    </row>
    <row r="368" spans="1:8" ht="21" x14ac:dyDescent="0.5">
      <c r="A368" s="45"/>
      <c r="B368" s="23" t="s">
        <v>56</v>
      </c>
      <c r="C368" s="12"/>
      <c r="D368" s="13"/>
      <c r="E368" s="68"/>
      <c r="F368" s="76"/>
      <c r="G368" s="92"/>
    </row>
    <row r="369" spans="1:8" ht="21" x14ac:dyDescent="0.5">
      <c r="A369" s="45">
        <v>72</v>
      </c>
      <c r="B369" s="24" t="s">
        <v>57</v>
      </c>
      <c r="C369" s="12" t="s">
        <v>15</v>
      </c>
      <c r="E369" s="68"/>
      <c r="F369" s="76"/>
      <c r="G369" s="92"/>
      <c r="H369" s="108">
        <v>1</v>
      </c>
    </row>
    <row r="370" spans="1:8" ht="21" x14ac:dyDescent="0.5">
      <c r="A370" s="45">
        <v>73</v>
      </c>
      <c r="B370" s="24" t="s">
        <v>58</v>
      </c>
      <c r="C370" s="12" t="s">
        <v>15</v>
      </c>
      <c r="E370" s="68"/>
      <c r="F370" s="76"/>
      <c r="G370" s="92"/>
      <c r="H370" s="108">
        <v>1</v>
      </c>
    </row>
    <row r="371" spans="1:8" ht="21" x14ac:dyDescent="0.5">
      <c r="A371" s="45">
        <v>74</v>
      </c>
      <c r="B371" s="23" t="s">
        <v>59</v>
      </c>
      <c r="C371" s="12" t="s">
        <v>15</v>
      </c>
      <c r="E371" s="68"/>
      <c r="F371" s="76"/>
      <c r="G371" s="92"/>
      <c r="H371" s="108">
        <v>1</v>
      </c>
    </row>
    <row r="372" spans="1:8" ht="21" x14ac:dyDescent="0.5">
      <c r="A372" s="45">
        <v>75</v>
      </c>
      <c r="B372" s="23" t="s">
        <v>60</v>
      </c>
      <c r="C372" s="12" t="s">
        <v>15</v>
      </c>
      <c r="E372" s="68"/>
      <c r="F372" s="76"/>
      <c r="G372" s="92"/>
      <c r="H372" s="108">
        <v>1</v>
      </c>
    </row>
    <row r="373" spans="1:8" ht="21" x14ac:dyDescent="0.5">
      <c r="A373" s="45">
        <v>76</v>
      </c>
      <c r="B373" s="23" t="s">
        <v>61</v>
      </c>
      <c r="C373" s="12" t="s">
        <v>15</v>
      </c>
      <c r="E373" s="68"/>
      <c r="F373" s="76"/>
      <c r="G373" s="92"/>
      <c r="H373" s="108">
        <v>1</v>
      </c>
    </row>
    <row r="374" spans="1:8" ht="21" x14ac:dyDescent="0.5">
      <c r="A374" s="45">
        <v>77</v>
      </c>
      <c r="B374" s="23" t="s">
        <v>62</v>
      </c>
      <c r="C374" s="12" t="s">
        <v>15</v>
      </c>
      <c r="E374" s="68"/>
      <c r="F374" s="76"/>
      <c r="G374" s="92"/>
      <c r="H374" s="108">
        <v>2</v>
      </c>
    </row>
    <row r="375" spans="1:8" ht="21" x14ac:dyDescent="0.5">
      <c r="A375" s="45">
        <v>78</v>
      </c>
      <c r="B375" s="23" t="s">
        <v>63</v>
      </c>
      <c r="C375" s="12" t="s">
        <v>15</v>
      </c>
      <c r="E375" s="68"/>
      <c r="F375" s="76"/>
      <c r="G375" s="92"/>
      <c r="H375" s="108">
        <v>1</v>
      </c>
    </row>
    <row r="376" spans="1:8" ht="21" x14ac:dyDescent="0.5">
      <c r="A376" s="26"/>
      <c r="B376" s="22" t="s">
        <v>64</v>
      </c>
      <c r="C376" s="12"/>
      <c r="D376" s="13"/>
      <c r="E376" s="68"/>
      <c r="F376" s="76"/>
      <c r="G376" s="92"/>
    </row>
    <row r="377" spans="1:8" ht="21" x14ac:dyDescent="0.5">
      <c r="A377" s="45">
        <v>79</v>
      </c>
      <c r="B377" s="23" t="s">
        <v>65</v>
      </c>
      <c r="C377" s="12" t="s">
        <v>15</v>
      </c>
      <c r="E377" s="68"/>
      <c r="F377" s="76"/>
      <c r="G377" s="92"/>
      <c r="H377" s="108">
        <v>1</v>
      </c>
    </row>
    <row r="378" spans="1:8" ht="21" x14ac:dyDescent="0.5">
      <c r="A378" s="45">
        <v>80</v>
      </c>
      <c r="B378" s="23" t="s">
        <v>66</v>
      </c>
      <c r="C378" s="12" t="s">
        <v>15</v>
      </c>
      <c r="E378" s="68"/>
      <c r="F378" s="76"/>
      <c r="G378" s="92"/>
      <c r="H378" s="108">
        <v>1</v>
      </c>
    </row>
    <row r="379" spans="1:8" ht="21" x14ac:dyDescent="0.5">
      <c r="A379" s="45">
        <v>81</v>
      </c>
      <c r="B379" s="23" t="s">
        <v>67</v>
      </c>
      <c r="C379" s="12" t="s">
        <v>15</v>
      </c>
      <c r="E379" s="68"/>
      <c r="F379" s="76"/>
      <c r="G379" s="92"/>
      <c r="H379" s="108">
        <v>2</v>
      </c>
    </row>
    <row r="380" spans="1:8" ht="21" x14ac:dyDescent="0.5">
      <c r="A380" s="45"/>
      <c r="B380" s="27" t="s">
        <v>69</v>
      </c>
      <c r="C380" s="12"/>
      <c r="D380" s="13"/>
      <c r="E380" s="68"/>
      <c r="F380" s="76"/>
      <c r="G380" s="92"/>
    </row>
    <row r="381" spans="1:8" ht="21" x14ac:dyDescent="0.5">
      <c r="A381" s="45">
        <v>82</v>
      </c>
      <c r="B381" s="23" t="s">
        <v>85</v>
      </c>
      <c r="C381" s="12" t="s">
        <v>15</v>
      </c>
      <c r="E381" s="68"/>
      <c r="F381" s="76"/>
      <c r="G381" s="92"/>
      <c r="H381" s="108">
        <v>2</v>
      </c>
    </row>
    <row r="382" spans="1:8" ht="21" x14ac:dyDescent="0.5">
      <c r="A382" s="45">
        <v>83</v>
      </c>
      <c r="B382" s="20" t="s">
        <v>86</v>
      </c>
      <c r="C382" s="12" t="s">
        <v>15</v>
      </c>
      <c r="E382" s="68"/>
      <c r="F382" s="76"/>
      <c r="G382" s="92"/>
      <c r="H382" s="108">
        <v>1</v>
      </c>
    </row>
    <row r="383" spans="1:8" ht="21" x14ac:dyDescent="0.5">
      <c r="A383" s="45"/>
      <c r="B383" s="20" t="s">
        <v>87</v>
      </c>
      <c r="C383" s="12"/>
      <c r="E383" s="68"/>
      <c r="F383" s="76"/>
      <c r="G383" s="92"/>
      <c r="H383" s="108"/>
    </row>
    <row r="384" spans="1:8" ht="21.75" x14ac:dyDescent="0.5">
      <c r="A384" s="45">
        <v>84</v>
      </c>
      <c r="B384" s="28" t="s">
        <v>88</v>
      </c>
      <c r="C384" s="12" t="s">
        <v>15</v>
      </c>
      <c r="E384" s="68"/>
      <c r="F384" s="76"/>
      <c r="G384" s="92"/>
      <c r="H384" s="108">
        <v>1</v>
      </c>
    </row>
    <row r="385" spans="1:10" ht="21.75" x14ac:dyDescent="0.5">
      <c r="A385" s="45">
        <v>85</v>
      </c>
      <c r="B385" s="28" t="s">
        <v>89</v>
      </c>
      <c r="C385" s="12" t="s">
        <v>15</v>
      </c>
      <c r="E385" s="68"/>
      <c r="F385" s="76"/>
      <c r="G385" s="92"/>
      <c r="H385" s="108">
        <v>6</v>
      </c>
    </row>
    <row r="386" spans="1:10" ht="21" x14ac:dyDescent="0.5">
      <c r="A386" s="45"/>
      <c r="B386" s="28"/>
      <c r="C386" s="12"/>
      <c r="E386" s="68"/>
      <c r="F386" s="76"/>
      <c r="G386" s="92"/>
      <c r="H386" s="108"/>
    </row>
    <row r="387" spans="1:10" ht="22.5" x14ac:dyDescent="0.55000000000000004">
      <c r="A387" s="45"/>
      <c r="B387" s="14" t="s">
        <v>109</v>
      </c>
      <c r="C387" s="15"/>
      <c r="D387" s="16"/>
      <c r="E387" s="70"/>
      <c r="F387" s="79"/>
      <c r="G387" s="94"/>
    </row>
    <row r="388" spans="1:10" ht="21" x14ac:dyDescent="0.5">
      <c r="A388" s="45">
        <v>86</v>
      </c>
      <c r="B388" s="58" t="s">
        <v>10</v>
      </c>
      <c r="C388" s="8" t="s">
        <v>11</v>
      </c>
      <c r="E388" s="54"/>
      <c r="F388" s="53"/>
      <c r="G388" s="95"/>
      <c r="H388" s="108">
        <v>1</v>
      </c>
    </row>
    <row r="389" spans="1:10" ht="21" x14ac:dyDescent="0.5">
      <c r="A389" s="45">
        <v>87</v>
      </c>
      <c r="B389" s="61" t="s">
        <v>12</v>
      </c>
      <c r="C389" s="8" t="s">
        <v>11</v>
      </c>
      <c r="E389" s="54"/>
      <c r="F389" s="53"/>
      <c r="G389" s="95"/>
      <c r="H389" s="108">
        <v>1</v>
      </c>
    </row>
    <row r="390" spans="1:10" ht="21" x14ac:dyDescent="0.5">
      <c r="A390" s="45"/>
      <c r="B390" s="58" t="s">
        <v>13</v>
      </c>
      <c r="C390" s="8"/>
      <c r="E390" s="54"/>
      <c r="F390" s="53"/>
      <c r="G390" s="95"/>
      <c r="H390" s="40"/>
    </row>
    <row r="391" spans="1:10" ht="21" x14ac:dyDescent="0.5">
      <c r="A391" s="45">
        <v>88</v>
      </c>
      <c r="B391" s="3" t="s">
        <v>14</v>
      </c>
      <c r="C391" s="8" t="s">
        <v>15</v>
      </c>
      <c r="E391" s="54"/>
      <c r="F391" s="53"/>
      <c r="G391" s="95"/>
      <c r="H391" s="108">
        <v>3</v>
      </c>
    </row>
    <row r="392" spans="1:10" ht="21" x14ac:dyDescent="0.5">
      <c r="A392" s="45">
        <v>89</v>
      </c>
      <c r="B392" s="3" t="s">
        <v>16</v>
      </c>
      <c r="C392" s="8" t="s">
        <v>15</v>
      </c>
      <c r="E392" s="54"/>
      <c r="F392" s="53"/>
      <c r="G392" s="95"/>
      <c r="H392" s="108">
        <v>1</v>
      </c>
    </row>
    <row r="393" spans="1:10" ht="21" x14ac:dyDescent="0.5">
      <c r="A393" s="45">
        <v>90</v>
      </c>
      <c r="B393" s="3" t="s">
        <v>17</v>
      </c>
      <c r="C393" s="8" t="s">
        <v>15</v>
      </c>
      <c r="E393" s="54"/>
      <c r="F393" s="53"/>
      <c r="G393" s="95"/>
      <c r="H393" s="108">
        <v>1</v>
      </c>
      <c r="I393" s="62"/>
    </row>
    <row r="394" spans="1:10" ht="21" x14ac:dyDescent="0.5">
      <c r="A394" s="45"/>
      <c r="B394" s="60" t="s">
        <v>18</v>
      </c>
      <c r="C394" s="8"/>
      <c r="E394" s="54"/>
      <c r="F394" s="53"/>
      <c r="G394" s="95"/>
      <c r="H394" s="40"/>
    </row>
    <row r="395" spans="1:10" ht="21" x14ac:dyDescent="0.5">
      <c r="A395" s="45">
        <v>91</v>
      </c>
      <c r="B395" s="10" t="s">
        <v>19</v>
      </c>
      <c r="C395" s="8" t="s">
        <v>20</v>
      </c>
      <c r="E395" s="54"/>
      <c r="F395" s="53"/>
      <c r="G395" s="95"/>
      <c r="H395" s="108">
        <v>60</v>
      </c>
      <c r="I395" s="62"/>
      <c r="J395" s="62"/>
    </row>
    <row r="396" spans="1:10" ht="21" x14ac:dyDescent="0.5">
      <c r="A396" s="45"/>
      <c r="B396" s="60" t="s">
        <v>21</v>
      </c>
      <c r="C396" s="8"/>
      <c r="D396" s="4"/>
      <c r="E396" s="54"/>
      <c r="F396" s="53"/>
      <c r="G396" s="95"/>
      <c r="H396" s="109"/>
      <c r="I396" s="62"/>
      <c r="J396" s="62"/>
    </row>
    <row r="397" spans="1:10" ht="21" x14ac:dyDescent="0.5">
      <c r="A397" s="45">
        <v>92</v>
      </c>
      <c r="B397" s="3" t="s">
        <v>22</v>
      </c>
      <c r="C397" s="8" t="s">
        <v>15</v>
      </c>
      <c r="E397" s="54"/>
      <c r="F397" s="53"/>
      <c r="G397" s="95"/>
      <c r="H397" s="108">
        <v>11</v>
      </c>
      <c r="I397" s="62"/>
      <c r="J397" s="62"/>
    </row>
    <row r="398" spans="1:10" ht="21" x14ac:dyDescent="0.5">
      <c r="A398" s="45">
        <v>93</v>
      </c>
      <c r="B398" s="3" t="s">
        <v>23</v>
      </c>
      <c r="C398" s="8" t="s">
        <v>15</v>
      </c>
      <c r="E398" s="54"/>
      <c r="F398" s="53"/>
      <c r="G398" s="95"/>
      <c r="H398" s="108">
        <v>5</v>
      </c>
      <c r="I398" s="62"/>
      <c r="J398" s="62"/>
    </row>
    <row r="399" spans="1:10" ht="21" x14ac:dyDescent="0.5">
      <c r="A399" s="45">
        <v>94</v>
      </c>
      <c r="B399" s="3" t="s">
        <v>24</v>
      </c>
      <c r="C399" s="8" t="s">
        <v>15</v>
      </c>
      <c r="E399" s="54"/>
      <c r="F399" s="53"/>
      <c r="G399" s="95"/>
      <c r="H399" s="108">
        <v>6</v>
      </c>
      <c r="I399" s="62"/>
      <c r="J399" s="62"/>
    </row>
    <row r="400" spans="1:10" ht="21" x14ac:dyDescent="0.5">
      <c r="A400" s="45">
        <v>97</v>
      </c>
      <c r="B400" s="3" t="s">
        <v>25</v>
      </c>
      <c r="C400" s="8" t="s">
        <v>15</v>
      </c>
      <c r="E400" s="54"/>
      <c r="F400" s="53"/>
      <c r="G400" s="95"/>
      <c r="H400" s="108">
        <v>30</v>
      </c>
      <c r="I400" s="62"/>
      <c r="J400" s="62"/>
    </row>
    <row r="401" spans="1:10" ht="21" x14ac:dyDescent="0.5">
      <c r="A401" s="45">
        <v>98</v>
      </c>
      <c r="B401" s="3" t="s">
        <v>26</v>
      </c>
      <c r="C401" s="8" t="s">
        <v>15</v>
      </c>
      <c r="E401" s="54"/>
      <c r="F401" s="53"/>
      <c r="G401" s="95"/>
      <c r="H401" s="108">
        <v>3</v>
      </c>
      <c r="I401" s="62"/>
      <c r="J401" s="62"/>
    </row>
    <row r="402" spans="1:10" ht="21" x14ac:dyDescent="0.5">
      <c r="A402" s="45">
        <v>98</v>
      </c>
      <c r="B402" s="3" t="s">
        <v>162</v>
      </c>
      <c r="C402" s="113" t="s">
        <v>15</v>
      </c>
      <c r="D402" s="114"/>
      <c r="E402" s="115"/>
      <c r="F402" s="116"/>
      <c r="G402" s="117"/>
      <c r="H402" s="108">
        <v>5</v>
      </c>
      <c r="I402" s="62"/>
      <c r="J402" s="62"/>
    </row>
    <row r="403" spans="1:10" ht="21" x14ac:dyDescent="0.5">
      <c r="A403" s="45"/>
      <c r="B403" s="59" t="s">
        <v>28</v>
      </c>
      <c r="C403" s="8"/>
      <c r="E403" s="54"/>
      <c r="F403" s="53"/>
      <c r="G403" s="95"/>
      <c r="H403" s="109"/>
      <c r="I403" s="62"/>
      <c r="J403" s="62"/>
    </row>
    <row r="404" spans="1:10" ht="21" x14ac:dyDescent="0.5">
      <c r="A404" s="45">
        <v>100</v>
      </c>
      <c r="B404" s="3" t="s">
        <v>219</v>
      </c>
      <c r="C404" s="8" t="s">
        <v>15</v>
      </c>
      <c r="E404" s="54"/>
      <c r="F404" s="53"/>
      <c r="G404" s="95"/>
      <c r="H404" s="108">
        <v>6</v>
      </c>
      <c r="I404" s="62"/>
      <c r="J404" s="62"/>
    </row>
    <row r="405" spans="1:10" ht="21" x14ac:dyDescent="0.5">
      <c r="A405" s="45">
        <v>101</v>
      </c>
      <c r="B405" s="118" t="s">
        <v>170</v>
      </c>
      <c r="C405" s="8" t="s">
        <v>15</v>
      </c>
      <c r="E405" s="54"/>
      <c r="F405" s="53"/>
      <c r="G405" s="95"/>
      <c r="H405" s="108">
        <v>9</v>
      </c>
      <c r="I405" s="62"/>
      <c r="J405" s="62"/>
    </row>
    <row r="406" spans="1:10" ht="21" x14ac:dyDescent="0.5">
      <c r="A406" s="45">
        <v>102</v>
      </c>
      <c r="B406" s="3" t="s">
        <v>29</v>
      </c>
      <c r="C406" s="8" t="s">
        <v>11</v>
      </c>
      <c r="E406" s="54"/>
      <c r="F406" s="53"/>
      <c r="G406" s="95"/>
      <c r="H406" s="108">
        <v>1</v>
      </c>
      <c r="I406" s="62"/>
      <c r="J406" s="62"/>
    </row>
    <row r="407" spans="1:10" ht="21" x14ac:dyDescent="0.5">
      <c r="A407" s="45">
        <v>103</v>
      </c>
      <c r="B407" s="3" t="s">
        <v>220</v>
      </c>
      <c r="C407" s="134" t="s">
        <v>221</v>
      </c>
      <c r="H407" s="81">
        <v>5</v>
      </c>
      <c r="I407" s="62"/>
      <c r="J407" s="62"/>
    </row>
    <row r="408" spans="1:10" ht="22.5" x14ac:dyDescent="0.55000000000000004">
      <c r="A408" s="45"/>
      <c r="B408" s="14" t="s">
        <v>110</v>
      </c>
      <c r="C408" s="15"/>
      <c r="D408" s="16"/>
      <c r="E408" s="70"/>
      <c r="F408" s="79"/>
      <c r="G408" s="94"/>
    </row>
    <row r="409" spans="1:10" ht="21" x14ac:dyDescent="0.5">
      <c r="A409" s="45">
        <v>104</v>
      </c>
      <c r="B409" s="21" t="s">
        <v>30</v>
      </c>
      <c r="C409" s="8" t="s">
        <v>31</v>
      </c>
      <c r="D409" s="4"/>
      <c r="E409" s="54"/>
      <c r="F409" s="53"/>
      <c r="G409" s="95"/>
      <c r="H409" s="108">
        <v>1</v>
      </c>
    </row>
    <row r="410" spans="1:10" ht="21" x14ac:dyDescent="0.5">
      <c r="A410" s="45">
        <v>105</v>
      </c>
      <c r="B410" s="21" t="s">
        <v>32</v>
      </c>
      <c r="C410" s="8" t="s">
        <v>15</v>
      </c>
      <c r="D410" s="4"/>
      <c r="E410" s="54"/>
      <c r="F410" s="53"/>
      <c r="G410" s="95"/>
      <c r="H410" s="108">
        <v>1</v>
      </c>
    </row>
    <row r="411" spans="1:10" ht="21" x14ac:dyDescent="0.5">
      <c r="A411" s="45">
        <v>106</v>
      </c>
      <c r="B411" s="21" t="s">
        <v>33</v>
      </c>
      <c r="C411" s="8" t="s">
        <v>15</v>
      </c>
      <c r="D411" s="4"/>
      <c r="E411" s="54"/>
      <c r="F411" s="53"/>
      <c r="G411" s="95"/>
      <c r="H411" s="108">
        <v>1</v>
      </c>
      <c r="I411" s="62"/>
      <c r="J411" s="62"/>
    </row>
    <row r="412" spans="1:10" ht="21" x14ac:dyDescent="0.5">
      <c r="A412" s="45"/>
      <c r="B412" s="20" t="s">
        <v>76</v>
      </c>
      <c r="C412" s="8"/>
      <c r="D412" s="4"/>
      <c r="E412" s="54"/>
      <c r="F412" s="53"/>
      <c r="G412" s="95"/>
      <c r="I412" s="62"/>
      <c r="J412" s="62"/>
    </row>
    <row r="413" spans="1:10" ht="21" x14ac:dyDescent="0.5">
      <c r="A413" s="45">
        <v>107</v>
      </c>
      <c r="B413" s="32" t="s">
        <v>77</v>
      </c>
      <c r="C413" s="8" t="s">
        <v>15</v>
      </c>
      <c r="D413" s="4"/>
      <c r="E413" s="54"/>
      <c r="F413" s="53"/>
      <c r="G413" s="95"/>
      <c r="H413" s="108">
        <v>3</v>
      </c>
      <c r="I413" s="62"/>
      <c r="J413" s="62"/>
    </row>
    <row r="414" spans="1:10" ht="21" x14ac:dyDescent="0.5">
      <c r="A414" s="45">
        <v>108</v>
      </c>
      <c r="B414" s="32" t="s">
        <v>78</v>
      </c>
      <c r="C414" s="8" t="s">
        <v>15</v>
      </c>
      <c r="D414" s="4"/>
      <c r="E414" s="54"/>
      <c r="F414" s="53"/>
      <c r="G414" s="95"/>
      <c r="H414" s="108">
        <v>6</v>
      </c>
      <c r="I414" s="62"/>
      <c r="J414" s="62"/>
    </row>
    <row r="415" spans="1:10" ht="21" x14ac:dyDescent="0.5">
      <c r="A415" s="45">
        <v>109</v>
      </c>
      <c r="B415" s="20" t="s">
        <v>34</v>
      </c>
      <c r="C415" s="8" t="s">
        <v>20</v>
      </c>
      <c r="E415" s="54"/>
      <c r="F415" s="53">
        <v>18.5</v>
      </c>
      <c r="G415" s="95"/>
      <c r="H415" s="109"/>
      <c r="I415" s="62"/>
      <c r="J415" s="62"/>
    </row>
    <row r="416" spans="1:10" ht="21" x14ac:dyDescent="0.5">
      <c r="A416" s="45"/>
      <c r="B416" s="20"/>
      <c r="C416" s="8"/>
      <c r="E416" s="54"/>
      <c r="F416" s="73">
        <v>15</v>
      </c>
      <c r="G416" s="95"/>
      <c r="H416" s="109"/>
    </row>
    <row r="417" spans="1:10" ht="21" x14ac:dyDescent="0.5">
      <c r="A417" s="45"/>
      <c r="B417" s="20"/>
      <c r="C417" s="8"/>
      <c r="E417" s="54"/>
      <c r="F417" s="53">
        <v>11</v>
      </c>
      <c r="G417" s="95"/>
      <c r="H417" s="109"/>
    </row>
    <row r="418" spans="1:10" ht="21" x14ac:dyDescent="0.5">
      <c r="A418" s="45"/>
      <c r="B418" s="20"/>
      <c r="C418" s="8"/>
      <c r="D418" s="63">
        <v>2</v>
      </c>
      <c r="E418" s="53">
        <v>6.5</v>
      </c>
      <c r="F418" s="73">
        <f>E418*D418</f>
        <v>13</v>
      </c>
      <c r="G418" s="95"/>
      <c r="H418" s="109"/>
    </row>
    <row r="419" spans="1:10" ht="21" x14ac:dyDescent="0.5">
      <c r="A419" s="45"/>
      <c r="B419" s="20"/>
      <c r="C419" s="8"/>
      <c r="D419" s="63">
        <v>5</v>
      </c>
      <c r="E419" s="54">
        <v>1</v>
      </c>
      <c r="F419" s="73">
        <f>E419*D419</f>
        <v>5</v>
      </c>
      <c r="G419" s="95"/>
      <c r="H419" s="109"/>
    </row>
    <row r="420" spans="1:10" ht="21" x14ac:dyDescent="0.5">
      <c r="A420" s="45"/>
      <c r="B420" s="20"/>
      <c r="C420" s="8"/>
      <c r="F420" s="73">
        <v>7.4</v>
      </c>
      <c r="G420" s="95"/>
      <c r="H420" s="109"/>
    </row>
    <row r="421" spans="1:10" ht="21" x14ac:dyDescent="0.5">
      <c r="A421" s="45"/>
      <c r="B421" s="20"/>
      <c r="C421" s="8"/>
      <c r="E421" s="54"/>
      <c r="F421" s="53"/>
      <c r="G421" s="95"/>
      <c r="H421" s="110">
        <f>SUM(F415:F420)</f>
        <v>69.900000000000006</v>
      </c>
      <c r="I421" s="62"/>
      <c r="J421" s="62"/>
    </row>
    <row r="422" spans="1:10" ht="21" x14ac:dyDescent="0.5">
      <c r="A422" s="45"/>
      <c r="B422" s="20"/>
      <c r="C422" s="8"/>
      <c r="E422" s="54"/>
      <c r="F422" s="53"/>
      <c r="G422" s="95"/>
      <c r="H422" s="109"/>
      <c r="I422" s="62"/>
      <c r="J422" s="62"/>
    </row>
    <row r="423" spans="1:10" ht="21" x14ac:dyDescent="0.5">
      <c r="A423" s="45">
        <v>110</v>
      </c>
      <c r="B423" s="119" t="s">
        <v>70</v>
      </c>
      <c r="C423" s="8" t="s">
        <v>15</v>
      </c>
      <c r="E423" s="54"/>
      <c r="F423" s="53"/>
      <c r="G423" s="95"/>
      <c r="H423" s="108">
        <v>3</v>
      </c>
      <c r="I423" s="62"/>
      <c r="J423" s="62"/>
    </row>
    <row r="424" spans="1:10" ht="21" x14ac:dyDescent="0.5">
      <c r="A424" s="45">
        <v>111</v>
      </c>
      <c r="B424" s="30"/>
      <c r="C424" s="31"/>
      <c r="E424" s="54"/>
      <c r="F424" s="53"/>
      <c r="G424" s="95"/>
      <c r="H424" s="108"/>
      <c r="I424" s="62"/>
      <c r="J424" s="62"/>
    </row>
    <row r="425" spans="1:10" ht="21" x14ac:dyDescent="0.5">
      <c r="A425" s="45">
        <v>112</v>
      </c>
      <c r="B425" s="20" t="s">
        <v>71</v>
      </c>
      <c r="C425" s="8" t="s">
        <v>15</v>
      </c>
      <c r="E425" s="54"/>
      <c r="F425" s="53"/>
      <c r="G425" s="95"/>
      <c r="H425" s="108">
        <v>3</v>
      </c>
      <c r="I425" s="62"/>
      <c r="J425" s="62"/>
    </row>
    <row r="426" spans="1:10" ht="21" x14ac:dyDescent="0.5">
      <c r="A426" s="45">
        <v>113</v>
      </c>
      <c r="B426" s="20" t="s">
        <v>72</v>
      </c>
      <c r="C426" s="8" t="s">
        <v>15</v>
      </c>
      <c r="E426" s="54"/>
      <c r="F426" s="53"/>
      <c r="G426" s="95"/>
      <c r="H426" s="108">
        <v>3</v>
      </c>
      <c r="I426" s="62"/>
      <c r="J426" s="62"/>
    </row>
    <row r="427" spans="1:10" ht="21" x14ac:dyDescent="0.5">
      <c r="A427" s="45">
        <v>114</v>
      </c>
      <c r="B427" s="20" t="s">
        <v>73</v>
      </c>
      <c r="C427" s="8" t="s">
        <v>15</v>
      </c>
      <c r="E427" s="54"/>
      <c r="F427" s="54"/>
      <c r="G427" s="95"/>
      <c r="H427" s="108">
        <v>3</v>
      </c>
      <c r="I427" s="62"/>
      <c r="J427" s="62"/>
    </row>
    <row r="428" spans="1:10" ht="21" x14ac:dyDescent="0.5">
      <c r="A428" s="45">
        <v>115</v>
      </c>
      <c r="B428" s="29" t="s">
        <v>74</v>
      </c>
      <c r="C428" s="8" t="s">
        <v>15</v>
      </c>
      <c r="E428" s="80"/>
      <c r="F428" s="80"/>
      <c r="G428" s="96"/>
      <c r="H428" s="108">
        <v>3</v>
      </c>
      <c r="I428" s="62"/>
      <c r="J428" s="62"/>
    </row>
    <row r="429" spans="1:10" ht="21" x14ac:dyDescent="0.5">
      <c r="A429" s="45">
        <v>116</v>
      </c>
      <c r="B429" s="20" t="s">
        <v>75</v>
      </c>
      <c r="C429" s="8" t="s">
        <v>15</v>
      </c>
      <c r="D429" s="81"/>
      <c r="E429" s="80"/>
      <c r="F429" s="80"/>
      <c r="G429" s="96"/>
      <c r="H429" s="108">
        <v>3</v>
      </c>
      <c r="I429" s="62"/>
      <c r="J429" s="62"/>
    </row>
    <row r="430" spans="1:10" ht="21" x14ac:dyDescent="0.5">
      <c r="A430" s="45"/>
      <c r="B430" s="20"/>
      <c r="C430" s="8"/>
      <c r="D430" s="82"/>
      <c r="E430" s="80"/>
      <c r="F430" s="83"/>
      <c r="G430" s="96"/>
      <c r="H430" s="109"/>
      <c r="I430" s="62"/>
      <c r="J430" s="62"/>
    </row>
    <row r="431" spans="1:10" ht="22.5" x14ac:dyDescent="0.55000000000000004">
      <c r="A431" s="47"/>
      <c r="B431" s="14" t="s">
        <v>111</v>
      </c>
      <c r="C431" s="15"/>
      <c r="D431" s="16"/>
      <c r="E431" s="70"/>
      <c r="F431" s="79"/>
      <c r="G431" s="94"/>
    </row>
    <row r="432" spans="1:10" ht="20.25" x14ac:dyDescent="0.5">
      <c r="A432" s="45">
        <v>117</v>
      </c>
      <c r="B432" s="36" t="s">
        <v>79</v>
      </c>
      <c r="C432" s="8" t="s">
        <v>80</v>
      </c>
      <c r="D432" s="81"/>
      <c r="E432" s="80"/>
      <c r="F432" s="84"/>
      <c r="G432" s="97"/>
    </row>
    <row r="433" spans="1:8" ht="20.25" x14ac:dyDescent="0.5">
      <c r="A433" s="45"/>
      <c r="B433" s="56" t="s">
        <v>160</v>
      </c>
      <c r="C433" s="8"/>
      <c r="D433" s="81"/>
      <c r="E433" s="80"/>
      <c r="F433" s="80"/>
      <c r="G433" s="83">
        <f>H162</f>
        <v>1254.7900000000002</v>
      </c>
    </row>
    <row r="434" spans="1:8" ht="20.25" x14ac:dyDescent="0.5">
      <c r="A434" s="45"/>
      <c r="B434" s="56" t="s">
        <v>161</v>
      </c>
      <c r="C434" s="8"/>
      <c r="D434" s="81"/>
      <c r="E434" s="80"/>
      <c r="F434" s="80">
        <v>46</v>
      </c>
    </row>
    <row r="435" spans="1:8" ht="20.25" x14ac:dyDescent="0.5">
      <c r="A435" s="45"/>
      <c r="B435" s="36"/>
      <c r="C435" s="8"/>
      <c r="D435" s="81"/>
      <c r="E435" s="80"/>
      <c r="F435" s="80">
        <v>46</v>
      </c>
    </row>
    <row r="436" spans="1:8" ht="20.25" x14ac:dyDescent="0.5">
      <c r="A436" s="45"/>
      <c r="B436" s="36"/>
      <c r="C436" s="8"/>
      <c r="D436" s="81"/>
      <c r="E436" s="80"/>
      <c r="F436" s="80">
        <v>46.5</v>
      </c>
    </row>
    <row r="437" spans="1:8" ht="20.25" x14ac:dyDescent="0.5">
      <c r="A437" s="45"/>
      <c r="B437" s="36"/>
      <c r="C437" s="8"/>
      <c r="D437" s="81"/>
      <c r="E437" s="80"/>
      <c r="F437" s="80">
        <v>41</v>
      </c>
    </row>
    <row r="438" spans="1:8" ht="20.25" x14ac:dyDescent="0.5">
      <c r="A438" s="45"/>
      <c r="B438" s="36"/>
      <c r="C438" s="8"/>
      <c r="D438" s="81"/>
      <c r="E438" s="80"/>
      <c r="F438" s="80">
        <v>8</v>
      </c>
    </row>
    <row r="439" spans="1:8" ht="20.25" x14ac:dyDescent="0.5">
      <c r="A439" s="45"/>
      <c r="B439" s="36"/>
      <c r="C439" s="8"/>
      <c r="D439" s="81"/>
      <c r="E439" s="80"/>
      <c r="F439" s="80"/>
      <c r="G439" s="98">
        <f>SUM(F434:F438)</f>
        <v>187.5</v>
      </c>
    </row>
    <row r="440" spans="1:8" ht="20.25" x14ac:dyDescent="0.5">
      <c r="A440" s="45"/>
      <c r="B440" s="36"/>
      <c r="C440" s="8"/>
      <c r="D440" s="81"/>
      <c r="E440" s="80"/>
      <c r="F440" s="80"/>
      <c r="G440" s="96"/>
      <c r="H440" s="100">
        <f>SUM(G433:G439)</f>
        <v>1442.2900000000002</v>
      </c>
    </row>
    <row r="441" spans="1:8" ht="20.25" x14ac:dyDescent="0.5">
      <c r="A441" s="45"/>
      <c r="B441" s="36"/>
      <c r="C441" s="8"/>
      <c r="D441" s="81"/>
      <c r="E441" s="80"/>
      <c r="F441" s="80"/>
      <c r="G441" s="96"/>
    </row>
    <row r="442" spans="1:8" ht="20.25" x14ac:dyDescent="0.5">
      <c r="A442" s="45">
        <v>118</v>
      </c>
      <c r="B442" s="36" t="s">
        <v>154</v>
      </c>
      <c r="C442" s="8" t="s">
        <v>80</v>
      </c>
      <c r="D442" s="81"/>
      <c r="E442" s="80"/>
      <c r="F442" s="80"/>
      <c r="G442" s="96"/>
    </row>
    <row r="443" spans="1:8" ht="21" x14ac:dyDescent="0.5">
      <c r="A443" s="45"/>
      <c r="B443" s="56" t="s">
        <v>160</v>
      </c>
      <c r="C443" s="12"/>
      <c r="D443" s="78">
        <v>6.9</v>
      </c>
      <c r="E443" s="85">
        <v>1.7</v>
      </c>
      <c r="F443" s="80">
        <f t="shared" ref="F443:F444" si="16">D443*E443</f>
        <v>11.73</v>
      </c>
      <c r="G443" s="92"/>
    </row>
    <row r="444" spans="1:8" ht="21" x14ac:dyDescent="0.5">
      <c r="A444" s="45"/>
      <c r="B444" s="20"/>
      <c r="C444" s="12"/>
      <c r="D444" s="78">
        <v>3.9</v>
      </c>
      <c r="E444" s="85">
        <v>2</v>
      </c>
      <c r="F444" s="80">
        <f t="shared" si="16"/>
        <v>7.8</v>
      </c>
      <c r="G444" s="92"/>
    </row>
    <row r="445" spans="1:8" ht="21" x14ac:dyDescent="0.5">
      <c r="A445" s="45"/>
      <c r="B445" s="20"/>
      <c r="C445" s="12"/>
      <c r="D445" s="78"/>
      <c r="E445" s="85"/>
      <c r="F445" s="80"/>
      <c r="G445" s="75">
        <f>SUM(F443:F444)</f>
        <v>19.53</v>
      </c>
    </row>
    <row r="446" spans="1:8" ht="21" x14ac:dyDescent="0.5">
      <c r="A446" s="45"/>
      <c r="B446" s="20"/>
      <c r="C446" s="12"/>
      <c r="D446" s="78">
        <v>6</v>
      </c>
      <c r="E446" s="85">
        <v>1.6</v>
      </c>
      <c r="F446" s="80">
        <f t="shared" ref="F446:F447" si="17">D446*E446</f>
        <v>9.6000000000000014</v>
      </c>
      <c r="G446" s="92"/>
    </row>
    <row r="447" spans="1:8" ht="21" x14ac:dyDescent="0.5">
      <c r="A447" s="45"/>
      <c r="B447" s="20"/>
      <c r="C447" s="12"/>
      <c r="D447" s="78">
        <v>5.3</v>
      </c>
      <c r="E447" s="85">
        <v>1.6</v>
      </c>
      <c r="F447" s="80">
        <f t="shared" si="17"/>
        <v>8.48</v>
      </c>
      <c r="G447" s="92"/>
    </row>
    <row r="448" spans="1:8" ht="21" x14ac:dyDescent="0.5">
      <c r="A448" s="45"/>
      <c r="B448" s="20"/>
      <c r="C448" s="12"/>
      <c r="D448" s="78"/>
      <c r="E448" s="85"/>
      <c r="F448" s="80"/>
      <c r="G448" s="75">
        <f>SUM(F446:F447)</f>
        <v>18.080000000000002</v>
      </c>
    </row>
    <row r="449" spans="1:8" ht="21" x14ac:dyDescent="0.5">
      <c r="A449" s="45"/>
      <c r="B449" s="20"/>
      <c r="C449" s="12"/>
      <c r="D449" s="78">
        <v>6.4</v>
      </c>
      <c r="E449" s="85">
        <v>1.25</v>
      </c>
      <c r="F449" s="80">
        <f t="shared" ref="F449:F450" si="18">D449*E449</f>
        <v>8</v>
      </c>
      <c r="G449" s="92"/>
    </row>
    <row r="450" spans="1:8" ht="21" x14ac:dyDescent="0.5">
      <c r="A450" s="45"/>
      <c r="B450" s="20"/>
      <c r="C450" s="12"/>
      <c r="D450" s="78">
        <v>10.5</v>
      </c>
      <c r="E450" s="85">
        <v>3.25</v>
      </c>
      <c r="F450" s="80">
        <f t="shared" si="18"/>
        <v>34.125</v>
      </c>
      <c r="G450" s="92"/>
    </row>
    <row r="451" spans="1:8" ht="21" x14ac:dyDescent="0.5">
      <c r="A451" s="45"/>
      <c r="B451" s="20"/>
      <c r="C451" s="12"/>
      <c r="D451" s="78"/>
      <c r="E451" s="85"/>
      <c r="F451" s="80"/>
      <c r="G451" s="75">
        <f>SUM(F449:F450)</f>
        <v>42.125</v>
      </c>
    </row>
    <row r="452" spans="1:8" ht="21" x14ac:dyDescent="0.5">
      <c r="A452" s="45"/>
      <c r="B452" s="20"/>
      <c r="C452" s="12"/>
      <c r="D452" s="78"/>
      <c r="E452" s="85"/>
      <c r="F452" s="80"/>
      <c r="G452" s="92"/>
    </row>
    <row r="453" spans="1:8" ht="21" x14ac:dyDescent="0.5">
      <c r="A453" s="45"/>
      <c r="B453" s="56" t="s">
        <v>161</v>
      </c>
      <c r="C453" s="12"/>
      <c r="D453" s="12"/>
      <c r="E453" s="68"/>
      <c r="F453" s="80">
        <v>2.5</v>
      </c>
      <c r="G453" s="92"/>
    </row>
    <row r="454" spans="1:8" ht="21" x14ac:dyDescent="0.5">
      <c r="A454" s="45"/>
      <c r="B454" s="20"/>
      <c r="C454" s="12"/>
      <c r="D454" s="12"/>
      <c r="E454" s="68"/>
      <c r="F454" s="80">
        <v>1</v>
      </c>
      <c r="G454" s="92"/>
    </row>
    <row r="455" spans="1:8" ht="21" x14ac:dyDescent="0.5">
      <c r="A455" s="45"/>
      <c r="B455" s="20"/>
      <c r="C455" s="12"/>
      <c r="D455" s="12"/>
      <c r="E455" s="68"/>
      <c r="F455" s="80">
        <v>2.1</v>
      </c>
      <c r="G455" s="92"/>
    </row>
    <row r="456" spans="1:8" ht="20.25" x14ac:dyDescent="0.5">
      <c r="A456" s="45"/>
      <c r="B456" s="36"/>
      <c r="C456" s="8"/>
      <c r="D456" s="81"/>
      <c r="E456" s="80"/>
      <c r="F456" s="80">
        <v>1.7</v>
      </c>
      <c r="G456" s="96"/>
    </row>
    <row r="457" spans="1:8" ht="20.25" x14ac:dyDescent="0.5">
      <c r="A457" s="45"/>
      <c r="B457" s="36"/>
      <c r="C457" s="8"/>
      <c r="D457" s="81"/>
      <c r="E457" s="80"/>
      <c r="F457" s="80">
        <v>7.4</v>
      </c>
      <c r="G457" s="96"/>
    </row>
    <row r="458" spans="1:8" ht="20.25" x14ac:dyDescent="0.5">
      <c r="A458" s="45"/>
      <c r="B458" s="36"/>
      <c r="C458" s="8"/>
      <c r="D458" s="81"/>
      <c r="E458" s="80"/>
      <c r="F458" s="80">
        <v>2.1</v>
      </c>
      <c r="G458" s="96"/>
    </row>
    <row r="459" spans="1:8" ht="21" x14ac:dyDescent="0.5">
      <c r="A459" s="45"/>
      <c r="B459" s="36"/>
      <c r="C459" s="8"/>
      <c r="D459" s="81"/>
      <c r="E459" s="80"/>
      <c r="F459" s="80"/>
      <c r="G459" s="75">
        <f>SUM(F453:F458)</f>
        <v>16.8</v>
      </c>
    </row>
    <row r="460" spans="1:8" ht="20.25" x14ac:dyDescent="0.5">
      <c r="A460" s="45"/>
      <c r="B460" s="36"/>
      <c r="C460" s="8"/>
      <c r="D460" s="81"/>
      <c r="E460" s="80"/>
      <c r="F460" s="80"/>
      <c r="G460" s="96"/>
      <c r="H460" s="100">
        <f>SUM(G445:G459)</f>
        <v>96.534999999999997</v>
      </c>
    </row>
    <row r="461" spans="1:8" ht="20.25" x14ac:dyDescent="0.5">
      <c r="A461" s="45"/>
      <c r="B461" s="36"/>
      <c r="C461" s="8"/>
      <c r="D461" s="81"/>
      <c r="E461" s="80"/>
      <c r="F461" s="80"/>
      <c r="G461" s="96"/>
    </row>
    <row r="462" spans="1:8" ht="20.25" x14ac:dyDescent="0.5">
      <c r="A462" s="45">
        <v>119</v>
      </c>
      <c r="B462" s="36" t="s">
        <v>82</v>
      </c>
      <c r="C462" s="8" t="s">
        <v>80</v>
      </c>
      <c r="D462" s="81"/>
      <c r="E462" s="80"/>
      <c r="F462" s="80"/>
      <c r="G462" s="96"/>
    </row>
    <row r="463" spans="1:8" ht="21" x14ac:dyDescent="0.5">
      <c r="A463" s="45"/>
      <c r="B463" s="36"/>
      <c r="C463" s="57">
        <v>1.1000000000000001</v>
      </c>
      <c r="D463" s="78">
        <v>2</v>
      </c>
      <c r="E463" s="85">
        <v>3.8</v>
      </c>
      <c r="F463" s="80">
        <f>C463*D463*E463</f>
        <v>8.36</v>
      </c>
      <c r="G463" s="96"/>
    </row>
    <row r="464" spans="1:8" ht="20.25" x14ac:dyDescent="0.5">
      <c r="A464" s="45"/>
      <c r="B464" s="36"/>
      <c r="C464" s="8"/>
      <c r="D464" s="81"/>
      <c r="E464" s="80"/>
      <c r="F464" s="80"/>
      <c r="G464" s="96"/>
    </row>
    <row r="465" spans="1:7" ht="21" x14ac:dyDescent="0.5">
      <c r="A465" s="45"/>
      <c r="B465" s="36"/>
      <c r="C465" s="57">
        <v>1.1000000000000001</v>
      </c>
      <c r="D465" s="78">
        <v>2</v>
      </c>
      <c r="E465" s="85">
        <f>1.14*2.76</f>
        <v>3.1463999999999994</v>
      </c>
      <c r="F465" s="80">
        <f>C465*D465*E465</f>
        <v>6.9220799999999993</v>
      </c>
      <c r="G465" s="96"/>
    </row>
    <row r="466" spans="1:7" ht="21" x14ac:dyDescent="0.5">
      <c r="A466" s="45"/>
      <c r="B466" s="36"/>
      <c r="C466" s="57">
        <v>1.1000000000000001</v>
      </c>
      <c r="D466" s="78">
        <v>2</v>
      </c>
      <c r="E466" s="85">
        <f>0.96*2.75</f>
        <v>2.6399999999999997</v>
      </c>
      <c r="F466" s="80">
        <f>C466*D466*E466</f>
        <v>5.8079999999999998</v>
      </c>
      <c r="G466" s="96"/>
    </row>
    <row r="467" spans="1:7" ht="21" x14ac:dyDescent="0.5">
      <c r="A467" s="45"/>
      <c r="B467" s="36"/>
      <c r="C467" s="57">
        <v>1.1000000000000001</v>
      </c>
      <c r="D467" s="78">
        <v>2</v>
      </c>
      <c r="E467" s="85">
        <f>1.1*2.75</f>
        <v>3.0250000000000004</v>
      </c>
      <c r="F467" s="80">
        <f t="shared" ref="F467:F489" si="19">C467*D467*E467</f>
        <v>6.6550000000000011</v>
      </c>
      <c r="G467" s="96"/>
    </row>
    <row r="468" spans="1:7" ht="21" x14ac:dyDescent="0.5">
      <c r="A468" s="45"/>
      <c r="B468" s="36"/>
      <c r="C468" s="57">
        <v>1.1000000000000001</v>
      </c>
      <c r="D468" s="78">
        <v>2</v>
      </c>
      <c r="E468" s="85">
        <f>0.94*1.81</f>
        <v>1.7014</v>
      </c>
      <c r="F468" s="80">
        <f t="shared" si="19"/>
        <v>3.7430800000000004</v>
      </c>
      <c r="G468" s="96"/>
    </row>
    <row r="469" spans="1:7" ht="21" x14ac:dyDescent="0.5">
      <c r="A469" s="45"/>
      <c r="B469" s="36"/>
      <c r="C469" s="57">
        <v>1.1000000000000001</v>
      </c>
      <c r="D469" s="78">
        <v>2</v>
      </c>
      <c r="E469" s="85">
        <f>1.01*1.31</f>
        <v>1.3231000000000002</v>
      </c>
      <c r="F469" s="80">
        <f t="shared" si="19"/>
        <v>2.9108200000000006</v>
      </c>
      <c r="G469" s="96"/>
    </row>
    <row r="470" spans="1:7" ht="21" x14ac:dyDescent="0.5">
      <c r="A470" s="45"/>
      <c r="B470" s="36"/>
      <c r="C470" s="57">
        <v>1.1000000000000001</v>
      </c>
      <c r="D470" s="78">
        <v>2</v>
      </c>
      <c r="E470" s="85">
        <f>1.15*2.91</f>
        <v>3.3464999999999998</v>
      </c>
      <c r="F470" s="80">
        <f t="shared" si="19"/>
        <v>7.3623000000000003</v>
      </c>
      <c r="G470" s="96"/>
    </row>
    <row r="471" spans="1:7" ht="21" x14ac:dyDescent="0.5">
      <c r="A471" s="45"/>
      <c r="B471" s="36"/>
      <c r="C471" s="57">
        <v>1.1000000000000001</v>
      </c>
      <c r="D471" s="78">
        <v>2</v>
      </c>
      <c r="E471" s="85">
        <f>1.15*2.91</f>
        <v>3.3464999999999998</v>
      </c>
      <c r="F471" s="80">
        <f t="shared" si="19"/>
        <v>7.3623000000000003</v>
      </c>
      <c r="G471" s="96"/>
    </row>
    <row r="472" spans="1:7" ht="21" x14ac:dyDescent="0.5">
      <c r="A472" s="45"/>
      <c r="B472" s="36"/>
      <c r="C472" s="57">
        <v>1.1000000000000001</v>
      </c>
      <c r="D472" s="78">
        <v>2</v>
      </c>
      <c r="E472" s="85">
        <f>0.94*2.73</f>
        <v>2.5661999999999998</v>
      </c>
      <c r="F472" s="80">
        <f t="shared" si="19"/>
        <v>5.6456400000000002</v>
      </c>
      <c r="G472" s="96"/>
    </row>
    <row r="473" spans="1:7" ht="21" x14ac:dyDescent="0.5">
      <c r="A473" s="45"/>
      <c r="B473" s="36"/>
      <c r="C473" s="8"/>
      <c r="D473" s="81"/>
      <c r="E473" s="85"/>
      <c r="F473" s="80"/>
      <c r="G473" s="96"/>
    </row>
    <row r="474" spans="1:7" ht="21" x14ac:dyDescent="0.5">
      <c r="A474" s="45"/>
      <c r="B474" s="36"/>
      <c r="C474" s="57">
        <v>1.1000000000000001</v>
      </c>
      <c r="D474" s="78">
        <v>2</v>
      </c>
      <c r="E474" s="85">
        <f>1.12*2.73</f>
        <v>3.0576000000000003</v>
      </c>
      <c r="F474" s="80">
        <f t="shared" si="19"/>
        <v>6.7267200000000011</v>
      </c>
      <c r="G474" s="96"/>
    </row>
    <row r="475" spans="1:7" ht="21" x14ac:dyDescent="0.5">
      <c r="A475" s="45"/>
      <c r="B475" s="36"/>
      <c r="C475" s="57">
        <v>1.1000000000000001</v>
      </c>
      <c r="D475" s="78">
        <v>2</v>
      </c>
      <c r="E475" s="85">
        <f>0.8*0.99</f>
        <v>0.79200000000000004</v>
      </c>
      <c r="F475" s="80">
        <f t="shared" si="19"/>
        <v>1.7424000000000002</v>
      </c>
      <c r="G475" s="96"/>
    </row>
    <row r="476" spans="1:7" ht="21" x14ac:dyDescent="0.5">
      <c r="A476" s="45"/>
      <c r="B476" s="36"/>
      <c r="C476" s="57">
        <v>1.1000000000000001</v>
      </c>
      <c r="D476" s="78">
        <v>2</v>
      </c>
      <c r="E476" s="85">
        <f>0.9*1.81</f>
        <v>1.629</v>
      </c>
      <c r="F476" s="80">
        <f t="shared" si="19"/>
        <v>3.5838000000000001</v>
      </c>
      <c r="G476" s="96"/>
    </row>
    <row r="477" spans="1:7" ht="21" x14ac:dyDescent="0.5">
      <c r="A477" s="45"/>
      <c r="B477" s="36"/>
      <c r="C477" s="57">
        <v>1.1000000000000001</v>
      </c>
      <c r="D477" s="78">
        <v>2</v>
      </c>
      <c r="E477" s="85">
        <f>1.1*2.68</f>
        <v>2.9480000000000004</v>
      </c>
      <c r="F477" s="80">
        <f t="shared" si="19"/>
        <v>6.4856000000000016</v>
      </c>
      <c r="G477" s="96"/>
    </row>
    <row r="478" spans="1:7" ht="21" x14ac:dyDescent="0.5">
      <c r="A478" s="45"/>
      <c r="B478" s="36"/>
      <c r="C478" s="57">
        <v>1.1000000000000001</v>
      </c>
      <c r="D478" s="78">
        <v>2</v>
      </c>
      <c r="E478" s="85">
        <f>1.1*2.68</f>
        <v>2.9480000000000004</v>
      </c>
      <c r="F478" s="80">
        <f t="shared" si="19"/>
        <v>6.4856000000000016</v>
      </c>
      <c r="G478" s="96"/>
    </row>
    <row r="479" spans="1:7" ht="21" x14ac:dyDescent="0.5">
      <c r="A479" s="45"/>
      <c r="B479" s="36"/>
      <c r="C479" s="57">
        <v>1.1000000000000001</v>
      </c>
      <c r="D479" s="78">
        <v>2</v>
      </c>
      <c r="E479" s="85">
        <f>1.1*2.68</f>
        <v>2.9480000000000004</v>
      </c>
      <c r="F479" s="80">
        <f t="shared" si="19"/>
        <v>6.4856000000000016</v>
      </c>
      <c r="G479" s="96"/>
    </row>
    <row r="480" spans="1:7" ht="21" x14ac:dyDescent="0.5">
      <c r="A480" s="45"/>
      <c r="B480" s="36"/>
      <c r="C480" s="57">
        <v>1.1000000000000001</v>
      </c>
      <c r="D480" s="78">
        <v>2</v>
      </c>
      <c r="E480" s="85">
        <f>1.14*2.74</f>
        <v>3.1236000000000002</v>
      </c>
      <c r="F480" s="80">
        <f t="shared" si="19"/>
        <v>6.8719200000000011</v>
      </c>
      <c r="G480" s="96"/>
    </row>
    <row r="481" spans="1:8" ht="21" x14ac:dyDescent="0.5">
      <c r="A481" s="45"/>
      <c r="B481" s="36"/>
      <c r="C481" s="57">
        <v>1.1000000000000001</v>
      </c>
      <c r="D481" s="78">
        <v>2</v>
      </c>
      <c r="E481" s="85">
        <f>0.9*2.2</f>
        <v>1.9800000000000002</v>
      </c>
      <c r="F481" s="80">
        <f t="shared" si="19"/>
        <v>4.3560000000000008</v>
      </c>
      <c r="G481" s="96"/>
    </row>
    <row r="482" spans="1:8" ht="21" x14ac:dyDescent="0.5">
      <c r="A482" s="45"/>
      <c r="B482" s="36"/>
      <c r="C482" s="57">
        <v>1.1000000000000001</v>
      </c>
      <c r="D482" s="78">
        <v>2</v>
      </c>
      <c r="E482" s="85">
        <f>0.7*2.2</f>
        <v>1.54</v>
      </c>
      <c r="F482" s="80">
        <f t="shared" si="19"/>
        <v>3.3880000000000003</v>
      </c>
      <c r="G482" s="96"/>
    </row>
    <row r="483" spans="1:8" ht="21" x14ac:dyDescent="0.5">
      <c r="A483" s="45"/>
      <c r="B483" s="36"/>
      <c r="C483" s="57"/>
      <c r="D483" s="78"/>
      <c r="E483" s="85"/>
      <c r="F483" s="80"/>
      <c r="G483" s="96"/>
    </row>
    <row r="484" spans="1:8" ht="21" x14ac:dyDescent="0.5">
      <c r="A484" s="45"/>
      <c r="B484" s="36"/>
      <c r="C484" s="57">
        <v>1.1000000000000001</v>
      </c>
      <c r="D484" s="78">
        <v>2</v>
      </c>
      <c r="E484" s="85">
        <f>0.88*2.05</f>
        <v>1.8039999999999998</v>
      </c>
      <c r="F484" s="80">
        <f t="shared" si="19"/>
        <v>3.9687999999999999</v>
      </c>
      <c r="G484" s="96"/>
    </row>
    <row r="485" spans="1:8" ht="21" x14ac:dyDescent="0.5">
      <c r="A485" s="45"/>
      <c r="B485" s="36"/>
      <c r="C485" s="57">
        <v>1.1000000000000001</v>
      </c>
      <c r="D485" s="78">
        <v>2</v>
      </c>
      <c r="E485" s="85">
        <f>0.84*2.16</f>
        <v>1.8144</v>
      </c>
      <c r="F485" s="80">
        <f t="shared" si="19"/>
        <v>3.9916800000000006</v>
      </c>
      <c r="G485" s="96"/>
    </row>
    <row r="486" spans="1:8" ht="21" x14ac:dyDescent="0.5">
      <c r="A486" s="45"/>
      <c r="B486" s="36"/>
      <c r="C486" s="57">
        <v>1.1000000000000001</v>
      </c>
      <c r="D486" s="78">
        <v>2</v>
      </c>
      <c r="E486" s="85">
        <f>1.14*2.53</f>
        <v>2.8841999999999994</v>
      </c>
      <c r="F486" s="80">
        <f t="shared" si="19"/>
        <v>6.3452399999999995</v>
      </c>
      <c r="G486" s="96"/>
    </row>
    <row r="487" spans="1:8" ht="21" x14ac:dyDescent="0.5">
      <c r="A487" s="45"/>
      <c r="B487" s="36"/>
      <c r="C487" s="57">
        <v>1.1000000000000001</v>
      </c>
      <c r="D487" s="78">
        <v>2</v>
      </c>
      <c r="E487" s="85">
        <f>0.89*1.21</f>
        <v>1.0769</v>
      </c>
      <c r="F487" s="80">
        <f t="shared" si="19"/>
        <v>2.3691800000000001</v>
      </c>
      <c r="G487" s="96"/>
    </row>
    <row r="488" spans="1:8" ht="21" x14ac:dyDescent="0.5">
      <c r="A488" s="45"/>
      <c r="B488" s="36"/>
      <c r="C488" s="57">
        <v>1.1000000000000001</v>
      </c>
      <c r="D488" s="78">
        <v>2</v>
      </c>
      <c r="E488" s="85">
        <f>2*1.15*1.79</f>
        <v>4.117</v>
      </c>
      <c r="F488" s="80">
        <f t="shared" si="19"/>
        <v>9.0574000000000012</v>
      </c>
      <c r="G488" s="96"/>
    </row>
    <row r="489" spans="1:8" ht="21" x14ac:dyDescent="0.5">
      <c r="A489" s="45"/>
      <c r="B489" s="36"/>
      <c r="C489" s="57">
        <v>1.1000000000000001</v>
      </c>
      <c r="D489" s="78">
        <v>2</v>
      </c>
      <c r="E489" s="85">
        <f>0.9*2.2</f>
        <v>1.9800000000000002</v>
      </c>
      <c r="F489" s="80">
        <f t="shared" si="19"/>
        <v>4.3560000000000008</v>
      </c>
      <c r="G489" s="96"/>
    </row>
    <row r="490" spans="1:8" ht="20.25" x14ac:dyDescent="0.5">
      <c r="A490" s="45"/>
      <c r="B490" s="36"/>
      <c r="C490" s="8"/>
      <c r="D490" s="81"/>
      <c r="E490" s="80"/>
      <c r="F490" s="80"/>
      <c r="G490" s="96"/>
      <c r="H490" s="100">
        <f>SUM(F463:F489)</f>
        <v>130.98316000000003</v>
      </c>
    </row>
    <row r="491" spans="1:8" ht="20.25" x14ac:dyDescent="0.5">
      <c r="A491" s="45"/>
      <c r="B491" s="36"/>
      <c r="C491" s="8"/>
      <c r="D491" s="81"/>
      <c r="E491" s="80"/>
      <c r="F491" s="80"/>
      <c r="G491" s="96"/>
    </row>
    <row r="492" spans="1:8" ht="20.25" x14ac:dyDescent="0.5">
      <c r="A492" s="45">
        <v>120</v>
      </c>
      <c r="B492" s="36" t="s">
        <v>83</v>
      </c>
      <c r="C492" s="8" t="s">
        <v>80</v>
      </c>
      <c r="D492" s="81"/>
      <c r="E492" s="80"/>
      <c r="F492" s="80"/>
      <c r="G492" s="96"/>
    </row>
    <row r="493" spans="1:8" ht="20.25" x14ac:dyDescent="0.5">
      <c r="A493" s="49"/>
      <c r="B493" s="36"/>
      <c r="C493" s="1">
        <v>3</v>
      </c>
      <c r="D493" s="80">
        <v>1.4</v>
      </c>
      <c r="E493" s="86">
        <v>1</v>
      </c>
      <c r="F493" s="80">
        <f>C493*D493*E493</f>
        <v>4.1999999999999993</v>
      </c>
      <c r="G493" s="96"/>
    </row>
    <row r="494" spans="1:8" ht="20.25" x14ac:dyDescent="0.5">
      <c r="A494" s="49"/>
      <c r="B494" s="36"/>
      <c r="C494" s="1">
        <v>3</v>
      </c>
      <c r="D494" s="80">
        <v>0.5</v>
      </c>
      <c r="E494" s="73">
        <v>1.05</v>
      </c>
      <c r="F494" s="80">
        <f t="shared" ref="F494:F496" si="20">C494*D494*E494</f>
        <v>1.5750000000000002</v>
      </c>
      <c r="G494" s="96"/>
    </row>
    <row r="495" spans="1:8" ht="20.25" x14ac:dyDescent="0.5">
      <c r="A495" s="49"/>
      <c r="B495" s="36"/>
      <c r="C495" s="1">
        <v>3</v>
      </c>
      <c r="D495" s="80">
        <v>0.5</v>
      </c>
      <c r="E495" s="73">
        <v>1.05</v>
      </c>
      <c r="F495" s="80">
        <f t="shared" si="20"/>
        <v>1.5750000000000002</v>
      </c>
      <c r="G495" s="96"/>
    </row>
    <row r="496" spans="1:8" ht="20.25" x14ac:dyDescent="0.5">
      <c r="A496" s="49"/>
      <c r="B496" s="36"/>
      <c r="C496" s="1">
        <v>3</v>
      </c>
      <c r="D496" s="81">
        <v>1.1000000000000001</v>
      </c>
      <c r="E496" s="87">
        <v>1</v>
      </c>
      <c r="F496" s="80">
        <f t="shared" si="20"/>
        <v>3.3000000000000003</v>
      </c>
      <c r="G496" s="96"/>
    </row>
    <row r="497" spans="1:7" ht="20.25" x14ac:dyDescent="0.5">
      <c r="A497" s="49"/>
      <c r="B497" s="36"/>
      <c r="C497" s="8"/>
      <c r="D497" s="81"/>
      <c r="E497" s="80"/>
      <c r="F497" s="80"/>
      <c r="G497" s="96"/>
    </row>
    <row r="498" spans="1:7" ht="20.25" x14ac:dyDescent="0.5">
      <c r="A498" s="49"/>
      <c r="B498" s="36"/>
      <c r="C498" s="1">
        <v>3</v>
      </c>
      <c r="D498" s="81">
        <v>1.2</v>
      </c>
      <c r="E498" s="87">
        <v>1</v>
      </c>
      <c r="F498" s="80">
        <f>C498*D498*E498</f>
        <v>3.5999999999999996</v>
      </c>
      <c r="G498" s="96"/>
    </row>
    <row r="499" spans="1:7" ht="20.25" x14ac:dyDescent="0.5">
      <c r="A499" s="49"/>
      <c r="B499" s="36"/>
      <c r="C499" s="1">
        <v>3</v>
      </c>
      <c r="D499" s="81">
        <v>0.4</v>
      </c>
      <c r="E499" s="80">
        <v>1.05</v>
      </c>
      <c r="F499" s="80">
        <f t="shared" ref="F499:F506" si="21">C499*D499*E499</f>
        <v>1.2600000000000002</v>
      </c>
      <c r="G499" s="96"/>
    </row>
    <row r="500" spans="1:7" ht="20.25" x14ac:dyDescent="0.5">
      <c r="A500" s="49"/>
      <c r="B500" s="36"/>
      <c r="C500" s="1">
        <v>3</v>
      </c>
      <c r="D500" s="81">
        <v>0.5</v>
      </c>
      <c r="E500" s="80">
        <v>1.05</v>
      </c>
      <c r="F500" s="80">
        <f t="shared" si="21"/>
        <v>1.5750000000000002</v>
      </c>
      <c r="G500" s="96"/>
    </row>
    <row r="501" spans="1:7" ht="20.25" x14ac:dyDescent="0.5">
      <c r="A501" s="49"/>
      <c r="B501" s="36"/>
      <c r="C501" s="1">
        <v>3</v>
      </c>
      <c r="D501" s="81">
        <v>1.1000000000000001</v>
      </c>
      <c r="E501" s="87">
        <v>1</v>
      </c>
      <c r="F501" s="80">
        <f t="shared" si="21"/>
        <v>3.3000000000000003</v>
      </c>
      <c r="G501" s="96"/>
    </row>
    <row r="502" spans="1:7" ht="20.25" x14ac:dyDescent="0.5">
      <c r="A502" s="49"/>
      <c r="B502" s="36"/>
      <c r="C502" s="8"/>
      <c r="D502" s="81"/>
      <c r="E502" s="80"/>
      <c r="F502" s="80"/>
      <c r="G502" s="96"/>
    </row>
    <row r="503" spans="1:7" ht="20.25" x14ac:dyDescent="0.5">
      <c r="A503" s="49"/>
      <c r="B503" s="36"/>
      <c r="C503" s="1">
        <v>3</v>
      </c>
      <c r="D503" s="81">
        <v>1.2</v>
      </c>
      <c r="E503" s="87">
        <v>1</v>
      </c>
      <c r="F503" s="80">
        <f t="shared" si="21"/>
        <v>3.5999999999999996</v>
      </c>
      <c r="G503" s="96"/>
    </row>
    <row r="504" spans="1:7" ht="20.25" x14ac:dyDescent="0.5">
      <c r="A504" s="49"/>
      <c r="B504" s="36"/>
      <c r="C504" s="1">
        <v>3</v>
      </c>
      <c r="D504" s="81">
        <v>0.4</v>
      </c>
      <c r="E504" s="80">
        <v>1.05</v>
      </c>
      <c r="F504" s="80">
        <f>C504*D504*E504</f>
        <v>1.2600000000000002</v>
      </c>
      <c r="G504" s="96"/>
    </row>
    <row r="505" spans="1:7" ht="20.25" x14ac:dyDescent="0.5">
      <c r="A505" s="49"/>
      <c r="B505" s="36"/>
      <c r="C505" s="1">
        <v>3</v>
      </c>
      <c r="D505" s="81">
        <v>0.5</v>
      </c>
      <c r="E505" s="80">
        <v>1.05</v>
      </c>
      <c r="F505" s="80">
        <f t="shared" si="21"/>
        <v>1.5750000000000002</v>
      </c>
      <c r="G505" s="96"/>
    </row>
    <row r="506" spans="1:7" ht="20.25" x14ac:dyDescent="0.5">
      <c r="A506" s="49"/>
      <c r="B506" s="36"/>
      <c r="C506" s="1">
        <v>3</v>
      </c>
      <c r="D506" s="81">
        <v>1.3</v>
      </c>
      <c r="E506" s="87">
        <v>1</v>
      </c>
      <c r="F506" s="80">
        <f t="shared" si="21"/>
        <v>3.9000000000000004</v>
      </c>
      <c r="G506" s="96"/>
    </row>
    <row r="507" spans="1:7" ht="20.25" x14ac:dyDescent="0.5">
      <c r="A507" s="49"/>
      <c r="B507" s="36"/>
      <c r="C507" s="1">
        <v>3</v>
      </c>
      <c r="D507" s="81">
        <v>1.4</v>
      </c>
      <c r="E507" s="80">
        <v>1.05</v>
      </c>
      <c r="F507" s="80">
        <f>C507*D507*E507</f>
        <v>4.4099999999999993</v>
      </c>
      <c r="G507" s="96"/>
    </row>
    <row r="508" spans="1:7" ht="20.25" x14ac:dyDescent="0.5">
      <c r="A508" s="49"/>
      <c r="B508" s="36"/>
      <c r="C508" s="8"/>
      <c r="D508" s="81"/>
      <c r="E508" s="80"/>
      <c r="F508" s="80"/>
      <c r="G508" s="98">
        <f>SUM(F493:F507)</f>
        <v>35.129999999999995</v>
      </c>
    </row>
    <row r="509" spans="1:7" ht="20.25" x14ac:dyDescent="0.5">
      <c r="A509" s="49"/>
      <c r="C509" s="1">
        <f>2*2</f>
        <v>4</v>
      </c>
      <c r="D509" s="81">
        <v>6.85</v>
      </c>
      <c r="E509" s="80">
        <v>1.2</v>
      </c>
      <c r="F509" s="80">
        <f>C509*D509*E509</f>
        <v>32.879999999999995</v>
      </c>
      <c r="G509" s="96"/>
    </row>
    <row r="510" spans="1:7" ht="20.25" x14ac:dyDescent="0.5">
      <c r="A510" s="49"/>
      <c r="B510" s="1">
        <v>2</v>
      </c>
      <c r="C510" s="1">
        <f>2*2</f>
        <v>4</v>
      </c>
      <c r="D510" s="81">
        <v>0.5</v>
      </c>
      <c r="E510" s="80">
        <v>1.2</v>
      </c>
      <c r="F510" s="80">
        <f>B510*C510*D510*E510</f>
        <v>4.8</v>
      </c>
      <c r="G510" s="96"/>
    </row>
    <row r="511" spans="1:7" ht="20.25" x14ac:dyDescent="0.5">
      <c r="A511" s="49"/>
      <c r="B511" s="1">
        <f>2*6</f>
        <v>12</v>
      </c>
      <c r="C511" s="1">
        <f t="shared" ref="C511:C512" si="22">2*2</f>
        <v>4</v>
      </c>
      <c r="D511" s="81">
        <v>0.11</v>
      </c>
      <c r="E511" s="80">
        <v>1.2</v>
      </c>
      <c r="F511" s="80">
        <f t="shared" ref="F511:F512" si="23">B511*C511*D511*E511</f>
        <v>6.3360000000000003</v>
      </c>
      <c r="G511" s="96"/>
    </row>
    <row r="512" spans="1:7" ht="20.25" x14ac:dyDescent="0.5">
      <c r="A512" s="49"/>
      <c r="B512" s="1">
        <v>6</v>
      </c>
      <c r="C512" s="1">
        <f t="shared" si="22"/>
        <v>4</v>
      </c>
      <c r="D512" s="81">
        <v>1.55</v>
      </c>
      <c r="E512" s="80">
        <v>1.2</v>
      </c>
      <c r="F512" s="80">
        <f t="shared" si="23"/>
        <v>44.64</v>
      </c>
      <c r="G512" s="96"/>
    </row>
    <row r="513" spans="1:8" ht="20.25" x14ac:dyDescent="0.5">
      <c r="A513" s="49"/>
      <c r="B513" s="36"/>
      <c r="C513" s="8"/>
      <c r="D513" s="81"/>
      <c r="E513" s="80"/>
      <c r="F513" s="80"/>
      <c r="G513" s="98">
        <f>SUM(F509:F512)</f>
        <v>88.655999999999992</v>
      </c>
    </row>
    <row r="514" spans="1:8" ht="20.25" x14ac:dyDescent="0.5">
      <c r="A514" s="49"/>
      <c r="B514" s="36"/>
      <c r="C514" s="1">
        <f>125/100</f>
        <v>1.25</v>
      </c>
      <c r="D514" s="81">
        <v>5</v>
      </c>
      <c r="E514" s="87">
        <v>1</v>
      </c>
      <c r="F514" s="80">
        <f>E514*D514*C514</f>
        <v>6.25</v>
      </c>
      <c r="G514" s="96"/>
    </row>
    <row r="515" spans="1:8" ht="20.25" x14ac:dyDescent="0.5">
      <c r="A515" s="49"/>
      <c r="B515" s="36"/>
      <c r="C515" s="1">
        <f>125/100</f>
        <v>1.25</v>
      </c>
      <c r="D515" s="81">
        <v>4.5</v>
      </c>
      <c r="E515" s="87">
        <v>1</v>
      </c>
      <c r="F515" s="80">
        <f>E515*D515*C515</f>
        <v>5.625</v>
      </c>
      <c r="G515" s="96"/>
    </row>
    <row r="516" spans="1:8" ht="20.25" x14ac:dyDescent="0.5">
      <c r="A516" s="49"/>
      <c r="B516" s="36"/>
      <c r="C516" s="8"/>
      <c r="D516" s="81"/>
      <c r="E516" s="80"/>
      <c r="F516" s="80"/>
      <c r="G516" s="98">
        <f>SUM(F514:F515)</f>
        <v>11.875</v>
      </c>
    </row>
    <row r="517" spans="1:8" ht="20.25" x14ac:dyDescent="0.5">
      <c r="A517" s="49"/>
      <c r="B517" s="36"/>
      <c r="C517" s="1">
        <v>3</v>
      </c>
      <c r="D517" s="81">
        <v>1.1399999999999999</v>
      </c>
      <c r="E517" s="80">
        <v>2.16</v>
      </c>
      <c r="F517" s="80">
        <f>C517*D517*E517</f>
        <v>7.3872</v>
      </c>
      <c r="G517" s="73"/>
    </row>
    <row r="518" spans="1:8" ht="20.25" x14ac:dyDescent="0.5">
      <c r="A518" s="49"/>
      <c r="B518" s="36"/>
      <c r="C518" s="1">
        <v>2</v>
      </c>
      <c r="D518" s="81">
        <v>0.75</v>
      </c>
      <c r="E518" s="80">
        <v>1.75</v>
      </c>
      <c r="F518" s="80">
        <f t="shared" ref="F518:F519" si="24">C518*D518*E518</f>
        <v>2.625</v>
      </c>
      <c r="G518" s="96"/>
    </row>
    <row r="519" spans="1:8" ht="20.25" x14ac:dyDescent="0.5">
      <c r="A519" s="49"/>
      <c r="B519" s="36"/>
      <c r="C519" s="1">
        <v>3</v>
      </c>
      <c r="D519" s="81">
        <v>0.7</v>
      </c>
      <c r="E519" s="80">
        <v>1.2</v>
      </c>
      <c r="F519" s="80">
        <f t="shared" si="24"/>
        <v>2.5199999999999996</v>
      </c>
      <c r="G519" s="96"/>
    </row>
    <row r="520" spans="1:8" ht="20.25" x14ac:dyDescent="0.5">
      <c r="A520" s="49"/>
      <c r="B520" s="36"/>
      <c r="C520" s="8"/>
      <c r="D520" s="81"/>
      <c r="E520" s="80"/>
      <c r="F520" s="80"/>
      <c r="G520" s="98">
        <f>SUM(F517:F519)</f>
        <v>12.5322</v>
      </c>
    </row>
    <row r="521" spans="1:8" ht="20.25" x14ac:dyDescent="0.5">
      <c r="A521" s="49"/>
      <c r="B521" s="36"/>
      <c r="C521" s="8"/>
      <c r="D521" s="81"/>
      <c r="E521" s="80"/>
      <c r="F521" s="80"/>
      <c r="G521" s="96"/>
      <c r="H521" s="100">
        <f>SUM(G508:G520)</f>
        <v>148.19319999999999</v>
      </c>
    </row>
    <row r="522" spans="1:8" ht="20.25" x14ac:dyDescent="0.5">
      <c r="A522" s="49"/>
      <c r="B522" s="36"/>
      <c r="C522" s="8"/>
      <c r="D522" s="81"/>
      <c r="E522" s="80"/>
      <c r="F522" s="80"/>
      <c r="G522" s="96"/>
    </row>
    <row r="523" spans="1:8" ht="18.75" x14ac:dyDescent="0.5">
      <c r="B523" s="36" t="s">
        <v>84</v>
      </c>
      <c r="C523" s="8" t="s">
        <v>80</v>
      </c>
      <c r="D523" s="81"/>
      <c r="E523" s="80"/>
      <c r="F523" s="80"/>
      <c r="G523" s="96"/>
    </row>
    <row r="524" spans="1:8" ht="20.25" x14ac:dyDescent="0.5">
      <c r="A524" s="49">
        <v>121</v>
      </c>
      <c r="B524" s="51" t="s">
        <v>151</v>
      </c>
      <c r="C524" s="8" t="s">
        <v>80</v>
      </c>
      <c r="D524" s="82"/>
      <c r="E524" s="83"/>
      <c r="F524" s="83"/>
      <c r="G524" s="82"/>
    </row>
    <row r="525" spans="1:8" ht="20.25" x14ac:dyDescent="0.5">
      <c r="A525" s="49"/>
      <c r="B525" s="51"/>
      <c r="C525" s="8"/>
      <c r="D525" s="82">
        <v>1.01</v>
      </c>
      <c r="E525" s="83">
        <v>1.31</v>
      </c>
      <c r="F525" s="83">
        <f>D525*E525</f>
        <v>1.3231000000000002</v>
      </c>
      <c r="G525" s="82"/>
    </row>
    <row r="526" spans="1:8" ht="20.25" x14ac:dyDescent="0.5">
      <c r="A526" s="49"/>
      <c r="B526" s="51"/>
      <c r="C526" s="1">
        <v>3</v>
      </c>
      <c r="D526" s="82">
        <v>1.1499999999999999</v>
      </c>
      <c r="E526" s="83">
        <v>2.4</v>
      </c>
      <c r="F526" s="83">
        <f>C526*D526*E526</f>
        <v>8.2799999999999994</v>
      </c>
      <c r="G526" s="82"/>
    </row>
    <row r="527" spans="1:8" ht="20.25" x14ac:dyDescent="0.5">
      <c r="A527" s="49"/>
      <c r="B527" s="51"/>
      <c r="C527" s="8"/>
      <c r="D527" s="82">
        <v>0.8</v>
      </c>
      <c r="E527" s="83">
        <v>1</v>
      </c>
      <c r="F527" s="83">
        <f t="shared" ref="F527:F528" si="25">D527*E527</f>
        <v>0.8</v>
      </c>
      <c r="G527" s="82"/>
    </row>
    <row r="528" spans="1:8" ht="20.25" x14ac:dyDescent="0.5">
      <c r="A528" s="49"/>
      <c r="B528" s="51"/>
      <c r="C528" s="8"/>
      <c r="D528" s="88">
        <v>1.1000000000000001</v>
      </c>
      <c r="E528" s="83">
        <v>2.68</v>
      </c>
      <c r="F528" s="83">
        <f t="shared" si="25"/>
        <v>2.9480000000000004</v>
      </c>
      <c r="G528" s="82"/>
    </row>
    <row r="529" spans="1:8" ht="20.25" x14ac:dyDescent="0.5">
      <c r="A529" s="49"/>
      <c r="B529" s="51"/>
      <c r="C529" s="1">
        <v>2</v>
      </c>
      <c r="D529" s="88">
        <v>1.1399999999999999</v>
      </c>
      <c r="E529" s="83">
        <v>2.74</v>
      </c>
      <c r="F529" s="83">
        <f>C529*D529*E529</f>
        <v>6.2472000000000003</v>
      </c>
      <c r="G529" s="82"/>
    </row>
    <row r="530" spans="1:8" ht="20.25" x14ac:dyDescent="0.5">
      <c r="A530" s="49"/>
      <c r="B530" s="51"/>
      <c r="C530" s="1">
        <v>1</v>
      </c>
      <c r="D530" s="88">
        <v>0.9</v>
      </c>
      <c r="E530" s="83">
        <v>1.2</v>
      </c>
      <c r="F530" s="83">
        <f t="shared" ref="F530:F532" si="26">C530*D530*E530</f>
        <v>1.08</v>
      </c>
      <c r="G530" s="82"/>
      <c r="H530" s="96"/>
    </row>
    <row r="531" spans="1:8" ht="20.25" x14ac:dyDescent="0.5">
      <c r="A531" s="49"/>
      <c r="B531" s="51"/>
      <c r="C531" s="1">
        <v>2</v>
      </c>
      <c r="D531" s="88">
        <v>1.1499999999999999</v>
      </c>
      <c r="E531" s="83">
        <v>1.79</v>
      </c>
      <c r="F531" s="83">
        <f t="shared" si="26"/>
        <v>4.117</v>
      </c>
      <c r="G531" s="82"/>
      <c r="H531" s="96"/>
    </row>
    <row r="532" spans="1:8" ht="20.25" x14ac:dyDescent="0.5">
      <c r="A532" s="49"/>
      <c r="B532" s="51"/>
      <c r="C532" s="1">
        <v>1</v>
      </c>
      <c r="D532" s="88">
        <v>1.1399999999999999</v>
      </c>
      <c r="E532" s="83">
        <v>1.6</v>
      </c>
      <c r="F532" s="83">
        <f t="shared" si="26"/>
        <v>1.8239999999999998</v>
      </c>
      <c r="G532" s="82"/>
      <c r="H532" s="96"/>
    </row>
    <row r="533" spans="1:8" ht="20.25" x14ac:dyDescent="0.5">
      <c r="A533" s="49"/>
      <c r="B533" s="51"/>
      <c r="C533" s="8"/>
      <c r="D533" s="82"/>
      <c r="E533" s="83"/>
      <c r="F533" s="83"/>
      <c r="H533" s="111">
        <f>SUM(F525:F532)</f>
        <v>26.619300000000003</v>
      </c>
    </row>
    <row r="534" spans="1:8" ht="20.25" x14ac:dyDescent="0.5">
      <c r="A534" s="49"/>
      <c r="B534" s="51"/>
      <c r="C534" s="8"/>
      <c r="D534" s="82"/>
      <c r="E534" s="83"/>
      <c r="F534" s="83"/>
      <c r="G534" s="82"/>
    </row>
    <row r="535" spans="1:8" ht="20.25" x14ac:dyDescent="0.5">
      <c r="A535" s="48">
        <v>122</v>
      </c>
      <c r="B535" s="50" t="s">
        <v>152</v>
      </c>
      <c r="C535" s="8" t="s">
        <v>80</v>
      </c>
      <c r="D535" s="89"/>
      <c r="E535" s="90"/>
      <c r="F535" s="90"/>
      <c r="G535" s="99"/>
    </row>
    <row r="536" spans="1:8" ht="20.25" x14ac:dyDescent="0.5">
      <c r="A536" s="49"/>
      <c r="B536" s="51"/>
      <c r="C536" s="8"/>
      <c r="D536" s="83"/>
      <c r="E536" s="83">
        <v>0.5</v>
      </c>
      <c r="F536" s="73">
        <v>0.5</v>
      </c>
      <c r="G536" s="82"/>
    </row>
    <row r="537" spans="1:8" ht="20.25" x14ac:dyDescent="0.5">
      <c r="A537" s="49"/>
      <c r="B537" s="51"/>
      <c r="C537" s="8"/>
      <c r="D537" s="83"/>
      <c r="E537" s="83">
        <v>0.5</v>
      </c>
      <c r="F537" s="73">
        <v>0.5</v>
      </c>
      <c r="G537" s="82"/>
    </row>
    <row r="538" spans="1:8" ht="20.25" x14ac:dyDescent="0.5">
      <c r="A538" s="49"/>
      <c r="B538" s="51"/>
      <c r="C538" s="8"/>
      <c r="D538" s="83">
        <v>0.96</v>
      </c>
      <c r="E538" s="83">
        <v>1.85</v>
      </c>
      <c r="F538" s="73">
        <f>E538*D538</f>
        <v>1.776</v>
      </c>
      <c r="G538" s="82"/>
    </row>
    <row r="539" spans="1:8" ht="20.25" x14ac:dyDescent="0.5">
      <c r="A539" s="49"/>
      <c r="B539" s="51"/>
      <c r="C539" s="8"/>
      <c r="D539" s="83">
        <v>1.1000000000000001</v>
      </c>
      <c r="E539" s="83">
        <v>1.4</v>
      </c>
      <c r="F539" s="73">
        <f t="shared" ref="F539:F552" si="27">E539*D539</f>
        <v>1.54</v>
      </c>
      <c r="G539" s="82"/>
    </row>
    <row r="540" spans="1:8" ht="20.25" x14ac:dyDescent="0.5">
      <c r="A540" s="49"/>
      <c r="B540" s="51"/>
      <c r="C540" s="8"/>
      <c r="D540" s="83">
        <v>0.95</v>
      </c>
      <c r="E540" s="83">
        <v>1.2</v>
      </c>
      <c r="F540" s="73">
        <f t="shared" si="27"/>
        <v>1.1399999999999999</v>
      </c>
      <c r="G540" s="82"/>
    </row>
    <row r="541" spans="1:8" ht="20.25" x14ac:dyDescent="0.5">
      <c r="A541" s="49"/>
      <c r="B541" s="51"/>
      <c r="C541" s="8"/>
      <c r="D541" s="83">
        <v>0.95</v>
      </c>
      <c r="E541" s="83">
        <v>0.9</v>
      </c>
      <c r="F541" s="73">
        <f t="shared" si="27"/>
        <v>0.85499999999999998</v>
      </c>
      <c r="G541" s="82"/>
    </row>
    <row r="542" spans="1:8" ht="20.25" x14ac:dyDescent="0.5">
      <c r="A542" s="49"/>
      <c r="B542" s="51"/>
      <c r="C542" s="8"/>
      <c r="D542" s="83">
        <v>0.5</v>
      </c>
      <c r="E542" s="83">
        <v>0.5</v>
      </c>
      <c r="F542" s="73">
        <f t="shared" si="27"/>
        <v>0.25</v>
      </c>
      <c r="G542" s="82"/>
    </row>
    <row r="543" spans="1:8" ht="20.25" x14ac:dyDescent="0.5">
      <c r="A543" s="49"/>
      <c r="B543" s="51"/>
      <c r="C543" s="8"/>
      <c r="D543" s="83"/>
      <c r="E543" s="83"/>
      <c r="G543" s="82"/>
    </row>
    <row r="544" spans="1:8" ht="20.25" x14ac:dyDescent="0.5">
      <c r="A544" s="49"/>
      <c r="B544" s="51"/>
      <c r="C544" s="8"/>
      <c r="D544" s="83">
        <v>1.1200000000000001</v>
      </c>
      <c r="E544" s="83">
        <v>0.6</v>
      </c>
      <c r="F544" s="73">
        <f t="shared" si="27"/>
        <v>0.67200000000000004</v>
      </c>
      <c r="G544" s="82"/>
    </row>
    <row r="545" spans="1:8" ht="20.25" x14ac:dyDescent="0.5">
      <c r="A545" s="49"/>
      <c r="B545" s="51"/>
      <c r="C545" s="8"/>
      <c r="D545" s="83">
        <v>0.9</v>
      </c>
      <c r="E545" s="83">
        <v>1.2</v>
      </c>
      <c r="F545" s="73">
        <f t="shared" si="27"/>
        <v>1.08</v>
      </c>
      <c r="G545" s="82"/>
    </row>
    <row r="546" spans="1:8" ht="20.25" x14ac:dyDescent="0.5">
      <c r="A546" s="49"/>
      <c r="B546" s="51"/>
      <c r="C546" s="8"/>
      <c r="D546" s="83">
        <v>0.9</v>
      </c>
      <c r="E546" s="83">
        <v>0.8</v>
      </c>
      <c r="F546" s="73">
        <f t="shared" si="27"/>
        <v>0.72000000000000008</v>
      </c>
      <c r="G546" s="82"/>
    </row>
    <row r="547" spans="1:8" ht="20.25" x14ac:dyDescent="0.5">
      <c r="A547" s="49"/>
      <c r="B547" s="51"/>
      <c r="C547" s="8"/>
      <c r="D547" s="83">
        <v>0.5</v>
      </c>
      <c r="E547" s="83">
        <v>0.5</v>
      </c>
      <c r="F547" s="73">
        <f t="shared" si="27"/>
        <v>0.25</v>
      </c>
      <c r="G547" s="82"/>
    </row>
    <row r="548" spans="1:8" ht="20.25" x14ac:dyDescent="0.5">
      <c r="A548" s="49"/>
      <c r="B548" s="51"/>
      <c r="C548" s="8"/>
      <c r="D548" s="83"/>
      <c r="E548" s="83"/>
      <c r="G548" s="82"/>
    </row>
    <row r="549" spans="1:8" ht="20.25" x14ac:dyDescent="0.5">
      <c r="A549" s="49"/>
      <c r="B549" s="51"/>
      <c r="C549" s="8"/>
      <c r="D549" s="83">
        <v>0.5</v>
      </c>
      <c r="E549" s="83">
        <v>0.5</v>
      </c>
      <c r="F549" s="73">
        <f t="shared" si="27"/>
        <v>0.25</v>
      </c>
      <c r="G549" s="82"/>
    </row>
    <row r="550" spans="1:8" ht="20.25" x14ac:dyDescent="0.5">
      <c r="A550" s="49"/>
      <c r="B550" s="51"/>
      <c r="C550" s="8"/>
      <c r="D550" s="83">
        <v>0.7</v>
      </c>
      <c r="E550" s="83">
        <v>1.2</v>
      </c>
      <c r="F550" s="73">
        <f t="shared" si="27"/>
        <v>0.84</v>
      </c>
      <c r="G550" s="82"/>
    </row>
    <row r="551" spans="1:8" ht="20.25" x14ac:dyDescent="0.5">
      <c r="A551" s="49"/>
      <c r="B551" s="51"/>
      <c r="C551" s="8"/>
      <c r="D551" s="83">
        <v>1.1499999999999999</v>
      </c>
      <c r="E551" s="83">
        <v>2.2000000000000002</v>
      </c>
      <c r="F551" s="73">
        <f t="shared" si="27"/>
        <v>2.5299999999999998</v>
      </c>
      <c r="G551" s="82"/>
    </row>
    <row r="552" spans="1:8" ht="20.25" x14ac:dyDescent="0.5">
      <c r="A552" s="49"/>
      <c r="B552" s="51"/>
      <c r="C552" s="8"/>
      <c r="D552" s="83">
        <v>0.9</v>
      </c>
      <c r="E552" s="83">
        <v>0.75</v>
      </c>
      <c r="F552" s="73">
        <f t="shared" si="27"/>
        <v>0.67500000000000004</v>
      </c>
      <c r="G552" s="82"/>
    </row>
    <row r="553" spans="1:8" ht="20.25" x14ac:dyDescent="0.5">
      <c r="A553" s="49"/>
      <c r="B553" s="51"/>
      <c r="C553" s="8"/>
      <c r="D553" s="82"/>
      <c r="E553" s="83"/>
      <c r="F553" s="83"/>
      <c r="G553" s="82"/>
      <c r="H553" s="100">
        <f>SUM(F536:F552)</f>
        <v>13.577999999999999</v>
      </c>
    </row>
    <row r="554" spans="1:8" ht="20.25" x14ac:dyDescent="0.5">
      <c r="A554" s="49"/>
      <c r="B554" s="51"/>
      <c r="C554" s="8"/>
      <c r="D554" s="82"/>
      <c r="E554" s="83"/>
      <c r="F554" s="83"/>
      <c r="G554" s="82"/>
    </row>
    <row r="555" spans="1:8" ht="20.25" x14ac:dyDescent="0.5">
      <c r="A555" s="49"/>
      <c r="B555" s="51"/>
      <c r="C555" s="8"/>
      <c r="D555" s="82"/>
      <c r="E555" s="83"/>
      <c r="F555" s="83"/>
      <c r="G555" s="82"/>
    </row>
    <row r="556" spans="1:8" ht="20.25" x14ac:dyDescent="0.5">
      <c r="A556" s="49"/>
      <c r="B556" s="51"/>
      <c r="C556" s="8"/>
      <c r="D556" s="82"/>
      <c r="E556" s="83"/>
      <c r="F556" s="83"/>
      <c r="G556" s="82"/>
    </row>
    <row r="557" spans="1:8" ht="20.25" x14ac:dyDescent="0.5">
      <c r="A557" s="49"/>
      <c r="B557" s="51"/>
      <c r="C557" s="8"/>
      <c r="D557" s="82"/>
      <c r="E557" s="83"/>
      <c r="F557" s="83"/>
      <c r="G557" s="82"/>
    </row>
    <row r="558" spans="1:8" ht="20.25" x14ac:dyDescent="0.5">
      <c r="A558" s="49"/>
      <c r="B558" s="51"/>
      <c r="C558" s="8"/>
      <c r="D558" s="82"/>
      <c r="E558" s="83"/>
      <c r="F558" s="83"/>
      <c r="G558" s="82"/>
    </row>
    <row r="559" spans="1:8" ht="20.25" x14ac:dyDescent="0.5">
      <c r="A559" s="49"/>
      <c r="B559" s="51"/>
      <c r="C559" s="8"/>
      <c r="D559" s="82"/>
      <c r="E559" s="83"/>
      <c r="F559" s="83"/>
      <c r="G559" s="82"/>
    </row>
    <row r="560" spans="1:8" ht="20.25" x14ac:dyDescent="0.5">
      <c r="A560" s="49"/>
      <c r="B560" s="51"/>
      <c r="C560" s="8"/>
      <c r="D560" s="82"/>
      <c r="E560" s="83"/>
      <c r="F560" s="83"/>
      <c r="G560" s="82"/>
    </row>
    <row r="561" spans="1:7" ht="20.25" x14ac:dyDescent="0.5">
      <c r="A561" s="49"/>
      <c r="B561" s="51"/>
      <c r="C561" s="8"/>
      <c r="D561" s="82"/>
      <c r="E561" s="83"/>
      <c r="F561" s="83"/>
      <c r="G561" s="82"/>
    </row>
    <row r="562" spans="1:7" ht="20.25" x14ac:dyDescent="0.5">
      <c r="A562" s="49"/>
      <c r="B562" s="51"/>
      <c r="C562" s="8"/>
      <c r="D562" s="82"/>
      <c r="E562" s="83"/>
      <c r="F562" s="83"/>
      <c r="G562" s="82"/>
    </row>
    <row r="563" spans="1:7" ht="20.25" x14ac:dyDescent="0.5">
      <c r="A563" s="49"/>
      <c r="B563" s="51"/>
      <c r="C563" s="8"/>
      <c r="D563" s="82"/>
      <c r="E563" s="83"/>
      <c r="F563" s="83"/>
      <c r="G563" s="82"/>
    </row>
    <row r="564" spans="1:7" ht="20.25" x14ac:dyDescent="0.5">
      <c r="A564" s="49"/>
      <c r="B564" s="51"/>
      <c r="C564" s="8"/>
      <c r="D564" s="82"/>
      <c r="E564" s="83"/>
      <c r="F564" s="83"/>
      <c r="G564" s="82"/>
    </row>
    <row r="565" spans="1:7" ht="20.25" x14ac:dyDescent="0.5">
      <c r="A565" s="49"/>
      <c r="B565" s="51"/>
      <c r="C565" s="8"/>
      <c r="D565" s="82"/>
      <c r="E565" s="83"/>
      <c r="F565" s="83"/>
      <c r="G565" s="82"/>
    </row>
    <row r="566" spans="1:7" ht="20.25" x14ac:dyDescent="0.5">
      <c r="A566" s="49"/>
      <c r="B566" s="51"/>
      <c r="C566" s="8"/>
      <c r="D566" s="82"/>
      <c r="E566" s="83"/>
      <c r="F566" s="83"/>
      <c r="G566" s="82"/>
    </row>
    <row r="567" spans="1:7" ht="20.25" x14ac:dyDescent="0.5">
      <c r="A567" s="49"/>
      <c r="B567" s="51"/>
      <c r="C567" s="8"/>
      <c r="D567" s="82"/>
      <c r="E567" s="83"/>
      <c r="F567" s="83"/>
      <c r="G567" s="82"/>
    </row>
    <row r="568" spans="1:7" ht="20.25" x14ac:dyDescent="0.5">
      <c r="A568" s="49"/>
      <c r="B568" s="51"/>
      <c r="C568" s="8"/>
      <c r="D568" s="82"/>
      <c r="E568" s="83"/>
      <c r="F568" s="83"/>
      <c r="G568" s="82"/>
    </row>
    <row r="569" spans="1:7" ht="20.25" x14ac:dyDescent="0.5">
      <c r="A569" s="49"/>
      <c r="B569" s="51"/>
      <c r="C569" s="8"/>
      <c r="D569" s="82"/>
      <c r="E569" s="83"/>
      <c r="F569" s="83"/>
      <c r="G569" s="82"/>
    </row>
    <row r="570" spans="1:7" ht="20.25" x14ac:dyDescent="0.5">
      <c r="A570" s="49"/>
      <c r="B570" s="51"/>
      <c r="C570" s="8"/>
      <c r="D570" s="82"/>
      <c r="E570" s="83"/>
      <c r="F570" s="83"/>
      <c r="G570" s="82"/>
    </row>
  </sheetData>
  <mergeCells count="1">
    <mergeCell ref="A2:G2"/>
  </mergeCells>
  <pageMargins left="0.70866141732283472" right="0.70866141732283472" top="0.74803149606299213" bottom="0.74803149606299213" header="0.31496062992125984" footer="0.31496062992125984"/>
  <pageSetup paperSize="9" orientation="portrait" r:id="rId1"/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11</vt:i4>
      </vt:variant>
    </vt:vector>
  </HeadingPairs>
  <TitlesOfParts>
    <vt:vector size="14" baseType="lpstr">
      <vt:lpstr>quantités</vt:lpstr>
      <vt:lpstr>avant métré</vt:lpstr>
      <vt:lpstr>Feuil3</vt:lpstr>
      <vt:lpstr>quantités!_Toc352338917</vt:lpstr>
      <vt:lpstr>quantités!_Toc352338918</vt:lpstr>
      <vt:lpstr>quantités!_Toc352338919</vt:lpstr>
      <vt:lpstr>quantités!_Toc352338920</vt:lpstr>
      <vt:lpstr>quantités!_Toc352338925</vt:lpstr>
      <vt:lpstr>quantités!_Toc399843795</vt:lpstr>
      <vt:lpstr>quantités!_Toc399843798</vt:lpstr>
      <vt:lpstr>quantités!_Toc399843799</vt:lpstr>
      <vt:lpstr>quantités!_Toc399843800</vt:lpstr>
      <vt:lpstr>quantités!Print_Area</vt:lpstr>
      <vt:lpstr>quantités!Print_Titles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2019-11-08T11:49:35Z</dcterms:modified>
</cp:coreProperties>
</file>